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0" yWindow="-15" windowWidth="28830" windowHeight="106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Sheet1!$A$1:$N$181</definedName>
  </definedNames>
  <calcPr calcId="145621"/>
</workbook>
</file>

<file path=xl/calcChain.xml><?xml version="1.0" encoding="utf-8"?>
<calcChain xmlns="http://schemas.openxmlformats.org/spreadsheetml/2006/main">
  <c r="K157" i="1" l="1"/>
  <c r="H157" i="1"/>
  <c r="K155" i="1"/>
  <c r="K153" i="1"/>
  <c r="K151" i="1"/>
  <c r="K159" i="1" s="1"/>
  <c r="H151" i="1"/>
  <c r="K145" i="1"/>
  <c r="H145" i="1"/>
  <c r="K143" i="1"/>
  <c r="K141" i="1"/>
  <c r="K139" i="1"/>
  <c r="H139" i="1"/>
  <c r="H147" i="1" s="1"/>
  <c r="K133" i="1"/>
  <c r="H133" i="1"/>
  <c r="K131" i="1"/>
  <c r="K129" i="1"/>
  <c r="K127" i="1"/>
  <c r="H127" i="1"/>
  <c r="K121" i="1"/>
  <c r="H121" i="1"/>
  <c r="K119" i="1"/>
  <c r="K117" i="1"/>
  <c r="K115" i="1"/>
  <c r="H115" i="1"/>
  <c r="H165" i="1"/>
  <c r="K165" i="1"/>
  <c r="K167" i="1"/>
  <c r="H169" i="1"/>
  <c r="K169" i="1"/>
  <c r="M121" i="1" l="1"/>
  <c r="M151" i="1"/>
  <c r="M157" i="1"/>
  <c r="N157" i="1" s="1"/>
  <c r="N151" i="1"/>
  <c r="N155" i="1"/>
  <c r="H159" i="1"/>
  <c r="N153" i="1"/>
  <c r="M133" i="1"/>
  <c r="M169" i="1"/>
  <c r="N165" i="1"/>
  <c r="K135" i="1"/>
  <c r="M145" i="1"/>
  <c r="K147" i="1"/>
  <c r="M127" i="1"/>
  <c r="M139" i="1"/>
  <c r="K123" i="1"/>
  <c r="N167" i="1"/>
  <c r="H135" i="1"/>
  <c r="H123" i="1"/>
  <c r="M115" i="1"/>
  <c r="M123" i="1" s="1"/>
  <c r="N169" i="1"/>
  <c r="M159" i="1" l="1"/>
  <c r="N133" i="1"/>
  <c r="M147" i="1"/>
  <c r="N131" i="1"/>
  <c r="N141" i="1"/>
  <c r="N127" i="1"/>
  <c r="N139" i="1"/>
  <c r="N143" i="1"/>
  <c r="M135" i="1"/>
  <c r="N129" i="1"/>
  <c r="N145" i="1"/>
  <c r="N121" i="1"/>
  <c r="N115" i="1"/>
  <c r="N119" i="1"/>
  <c r="N117" i="1"/>
  <c r="K179" i="1"/>
  <c r="H179" i="1"/>
  <c r="K177" i="1"/>
  <c r="K175" i="1"/>
  <c r="H175" i="1"/>
  <c r="K106" i="1"/>
  <c r="H106" i="1"/>
  <c r="K104" i="1"/>
  <c r="H104" i="1"/>
  <c r="K102" i="1"/>
  <c r="M102" i="1" s="1"/>
  <c r="K100" i="1"/>
  <c r="M100" i="1" s="1"/>
  <c r="K98" i="1"/>
  <c r="H98" i="1"/>
  <c r="K90" i="1"/>
  <c r="H90" i="1"/>
  <c r="K88" i="1"/>
  <c r="K86" i="1"/>
  <c r="K84" i="1"/>
  <c r="H84" i="1"/>
  <c r="K78" i="1"/>
  <c r="H78" i="1"/>
  <c r="K76" i="1"/>
  <c r="K74" i="1"/>
  <c r="K72" i="1"/>
  <c r="H72" i="1"/>
  <c r="H80" i="1" s="1"/>
  <c r="K66" i="1"/>
  <c r="H66" i="1"/>
  <c r="K64" i="1"/>
  <c r="K62" i="1"/>
  <c r="K60" i="1"/>
  <c r="H60" i="1"/>
  <c r="K51" i="1"/>
  <c r="H51" i="1"/>
  <c r="K35" i="1"/>
  <c r="H35" i="1"/>
  <c r="K33" i="1"/>
  <c r="K31" i="1"/>
  <c r="K29" i="1"/>
  <c r="H29" i="1"/>
  <c r="H37" i="1" s="1"/>
  <c r="K8" i="1"/>
  <c r="K6" i="1"/>
  <c r="K49" i="1"/>
  <c r="H49" i="1"/>
  <c r="K47" i="1"/>
  <c r="M47" i="1" s="1"/>
  <c r="K45" i="1"/>
  <c r="K43" i="1"/>
  <c r="H43" i="1"/>
  <c r="M179" i="1" l="1"/>
  <c r="M181" i="1" s="1"/>
  <c r="M90" i="1"/>
  <c r="N175" i="1"/>
  <c r="K181" i="1"/>
  <c r="N177" i="1"/>
  <c r="H181" i="1"/>
  <c r="K53" i="1"/>
  <c r="K37" i="1"/>
  <c r="M51" i="1"/>
  <c r="M106" i="1"/>
  <c r="M49" i="1"/>
  <c r="M35" i="1"/>
  <c r="K171" i="1"/>
  <c r="M171" i="1"/>
  <c r="H171" i="1"/>
  <c r="M78" i="1"/>
  <c r="H53" i="1"/>
  <c r="M66" i="1"/>
  <c r="M68" i="1" s="1"/>
  <c r="M45" i="1"/>
  <c r="K92" i="1"/>
  <c r="M43" i="1"/>
  <c r="K68" i="1"/>
  <c r="M84" i="1"/>
  <c r="H108" i="1"/>
  <c r="M104" i="1"/>
  <c r="H68" i="1"/>
  <c r="K80" i="1"/>
  <c r="K108" i="1"/>
  <c r="N62" i="1"/>
  <c r="M72" i="1"/>
  <c r="H92" i="1"/>
  <c r="N60" i="1"/>
  <c r="N64" i="1"/>
  <c r="M98" i="1"/>
  <c r="N102" i="1" s="1"/>
  <c r="M29" i="1"/>
  <c r="K22" i="1"/>
  <c r="H22" i="1"/>
  <c r="K20" i="1"/>
  <c r="K18" i="1"/>
  <c r="K16" i="1"/>
  <c r="H16" i="1"/>
  <c r="N179" i="1" l="1"/>
  <c r="N90" i="1"/>
  <c r="N84" i="1"/>
  <c r="N51" i="1"/>
  <c r="M37" i="1"/>
  <c r="M92" i="1"/>
  <c r="K24" i="1"/>
  <c r="N29" i="1"/>
  <c r="N43" i="1"/>
  <c r="N86" i="1"/>
  <c r="N106" i="1"/>
  <c r="M80" i="1"/>
  <c r="M53" i="1"/>
  <c r="M22" i="1"/>
  <c r="N100" i="1"/>
  <c r="M16" i="1"/>
  <c r="H24" i="1"/>
  <c r="N47" i="1"/>
  <c r="N49" i="1"/>
  <c r="N31" i="1"/>
  <c r="N76" i="1"/>
  <c r="N66" i="1"/>
  <c r="N33" i="1"/>
  <c r="N88" i="1"/>
  <c r="N78" i="1"/>
  <c r="N45" i="1"/>
  <c r="N35" i="1"/>
  <c r="M108" i="1"/>
  <c r="N98" i="1"/>
  <c r="N104" i="1"/>
  <c r="N72" i="1"/>
  <c r="N74" i="1"/>
  <c r="N22" i="1" l="1"/>
  <c r="N16" i="1"/>
  <c r="M24" i="1"/>
  <c r="N20" i="1"/>
  <c r="N18" i="1"/>
  <c r="K10" i="1"/>
  <c r="H10" i="1"/>
  <c r="K4" i="1"/>
  <c r="H4" i="1"/>
  <c r="N4" i="1" l="1"/>
  <c r="H12" i="1"/>
  <c r="K12" i="1"/>
  <c r="N8" i="1"/>
  <c r="N6" i="1"/>
  <c r="N10" i="1" l="1"/>
  <c r="M12" i="1"/>
</calcChain>
</file>

<file path=xl/sharedStrings.xml><?xml version="1.0" encoding="utf-8"?>
<sst xmlns="http://schemas.openxmlformats.org/spreadsheetml/2006/main" count="330" uniqueCount="49">
  <si>
    <t>penalty</t>
  </si>
  <si>
    <t>interest</t>
  </si>
  <si>
    <t>atty fees</t>
  </si>
  <si>
    <t>penalty %</t>
  </si>
  <si>
    <t>interest %</t>
  </si>
  <si>
    <t>total</t>
  </si>
  <si>
    <t>as of 7/15/2001</t>
  </si>
  <si>
    <t>atty fees %</t>
  </si>
  <si>
    <t>BEGIN DEFERRAL  5/4/2001</t>
  </si>
  <si>
    <t>END DEFERRAL  6/28/2002</t>
  </si>
  <si>
    <t>180 DAYS  12/25/2002</t>
  </si>
  <si>
    <t>BEGIN DEFERRAL  8/4/2001</t>
  </si>
  <si>
    <t>END DEFERRAL  9/28/2002</t>
  </si>
  <si>
    <t>180 DAYS  3/28/2003</t>
  </si>
  <si>
    <t>BEGIN DEFERRAL 01/01/2001</t>
  </si>
  <si>
    <t>END DEFERRAL  2/28/2002</t>
  </si>
  <si>
    <t>180 DAYS  8/27/2002</t>
  </si>
  <si>
    <t>def int.%</t>
  </si>
  <si>
    <t>CHARGE_6PCT_PENALTY_AFTER_JULY ='Y'</t>
  </si>
  <si>
    <t>ACCT. HAS GOOD 33.07 DATE</t>
  </si>
  <si>
    <t>as of 7/31/2001</t>
  </si>
  <si>
    <t>as of 12/31/2002</t>
  </si>
  <si>
    <t>as of 01/31/2003</t>
  </si>
  <si>
    <t>as of 4/31/2001</t>
  </si>
  <si>
    <t>as of 10/30/2001</t>
  </si>
  <si>
    <t>as of 03/31/2003</t>
  </si>
  <si>
    <t>as of 06/30/2003</t>
  </si>
  <si>
    <t>as of 08/31/2002</t>
  </si>
  <si>
    <t>as of 04/30/2003</t>
  </si>
  <si>
    <t>CHARGE_6PCT_PENALTY_AFTER_JULY ='N'</t>
  </si>
  <si>
    <t xml:space="preserve">changed client_pref </t>
  </si>
  <si>
    <t>account number = 063-074-078-0012</t>
  </si>
  <si>
    <t>year</t>
  </si>
  <si>
    <t>levy</t>
  </si>
  <si>
    <t>duedate</t>
  </si>
  <si>
    <t>as of date</t>
  </si>
  <si>
    <t>33.07 date</t>
  </si>
  <si>
    <t xml:space="preserve">DEF_END_DATE_INCLUDES_180 = ‘Y’ </t>
  </si>
  <si>
    <t xml:space="preserve">DEF_END_DATE_INCLUDES_180 = ‘N’ </t>
  </si>
  <si>
    <t>END DEFERRAL  6/28/2001</t>
  </si>
  <si>
    <t>as of 6/30/2001</t>
  </si>
  <si>
    <t>BEGIN DEFERRAL  4/4/2001</t>
  </si>
  <si>
    <t>END DEFERRAL  5/28/2001</t>
  </si>
  <si>
    <t>as of 3/31/2001</t>
  </si>
  <si>
    <t>as of 4/30/2001</t>
  </si>
  <si>
    <t>as of 5/31/2001</t>
  </si>
  <si>
    <t>null</t>
  </si>
  <si>
    <t>client_pref is</t>
  </si>
  <si>
    <t>AND WE HAVE A DIFFERENT DUEDATE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</si>
</sst>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1" xfId="0" applyFill="1" applyBorder="1"/>
    <xf numFmtId="0" fontId="0" fillId="0" borderId="0" xfId="0" applyBorder="1"/>
    <xf numFmtId="44" fontId="0" fillId="0" borderId="0" xfId="1" applyFont="1" applyBorder="1"/>
    <xf numFmtId="0" fontId="0" fillId="3" borderId="1" xfId="0" applyFill="1" applyBorder="1"/>
    <xf numFmtId="0" fontId="0" fillId="4" borderId="1" xfId="0" applyFill="1" applyBorder="1"/>
    <xf numFmtId="14" fontId="0" fillId="3" borderId="1" xfId="0" applyNumberFormat="1" applyFill="1" applyBorder="1"/>
    <xf numFmtId="44" fontId="0" fillId="3" borderId="1" xfId="1" applyFont="1" applyFill="1" applyBorder="1"/>
    <xf numFmtId="44" fontId="0" fillId="3" borderId="1" xfId="0" applyNumberFormat="1" applyFill="1" applyBorder="1"/>
    <xf numFmtId="14" fontId="0" fillId="4" borderId="1" xfId="0" applyNumberFormat="1" applyFill="1" applyBorder="1"/>
    <xf numFmtId="44" fontId="0" fillId="4" borderId="1" xfId="1" applyFont="1" applyFill="1" applyBorder="1"/>
    <xf numFmtId="44" fontId="0" fillId="4" borderId="1" xfId="0" applyNumberFormat="1" applyFill="1" applyBorder="1"/>
    <xf numFmtId="14" fontId="0" fillId="5" borderId="1" xfId="0" applyNumberFormat="1" applyFill="1" applyBorder="1"/>
    <xf numFmtId="0" fontId="0" fillId="5" borderId="1" xfId="0" applyFill="1" applyBorder="1"/>
    <xf numFmtId="44" fontId="0" fillId="5" borderId="1" xfId="1" applyFont="1" applyFill="1" applyBorder="1"/>
    <xf numFmtId="44" fontId="0" fillId="5" borderId="1" xfId="0" applyNumberFormat="1" applyFill="1" applyBorder="1"/>
    <xf numFmtId="14" fontId="0" fillId="6" borderId="1" xfId="0" applyNumberFormat="1" applyFill="1" applyBorder="1"/>
    <xf numFmtId="0" fontId="0" fillId="6" borderId="1" xfId="0" applyFill="1" applyBorder="1"/>
    <xf numFmtId="44" fontId="0" fillId="6" borderId="1" xfId="1" applyFont="1" applyFill="1" applyBorder="1"/>
    <xf numFmtId="0" fontId="0" fillId="0" borderId="0" xfId="0" applyFill="1" applyBorder="1"/>
    <xf numFmtId="44" fontId="0" fillId="0" borderId="0" xfId="1" applyFont="1" applyFill="1" applyBorder="1"/>
    <xf numFmtId="44" fontId="0" fillId="0" borderId="0" xfId="0" applyNumberFormat="1" applyFill="1" applyBorder="1"/>
    <xf numFmtId="0" fontId="2" fillId="4" borderId="0" xfId="0" applyFont="1" applyFill="1"/>
    <xf numFmtId="0" fontId="2" fillId="6" borderId="0" xfId="0" applyFont="1" applyFill="1"/>
    <xf numFmtId="0" fontId="2" fillId="3" borderId="0" xfId="0" applyFont="1" applyFill="1"/>
    <xf numFmtId="0" fontId="2" fillId="5" borderId="0" xfId="0" applyFont="1" applyFill="1"/>
    <xf numFmtId="0" fontId="2" fillId="2" borderId="0" xfId="0" applyFont="1" applyFill="1"/>
    <xf numFmtId="0" fontId="2" fillId="4" borderId="1" xfId="0" applyFont="1" applyFill="1" applyBorder="1"/>
    <xf numFmtId="0" fontId="0" fillId="0" borderId="1" xfId="0" applyFill="1" applyBorder="1"/>
    <xf numFmtId="44" fontId="0" fillId="0" borderId="1" xfId="1" applyFont="1" applyFill="1" applyBorder="1"/>
    <xf numFmtId="14" fontId="0" fillId="7" borderId="1" xfId="0" applyNumberFormat="1" applyFill="1" applyBorder="1"/>
    <xf numFmtId="44" fontId="0" fillId="0" borderId="1" xfId="0" applyNumberFormat="1" applyFill="1" applyBorder="1"/>
    <xf numFmtId="14" fontId="0" fillId="8" borderId="1" xfId="0" applyNumberFormat="1" applyFill="1" applyBorder="1"/>
    <xf numFmtId="0" fontId="0" fillId="8" borderId="1" xfId="0" applyFill="1" applyBorder="1"/>
    <xf numFmtId="44" fontId="0" fillId="8" borderId="1" xfId="1" applyFont="1" applyFill="1" applyBorder="1"/>
    <xf numFmtId="0" fontId="2" fillId="8" borderId="0" xfId="0" applyFont="1" applyFill="1"/>
    <xf numFmtId="44" fontId="0" fillId="8" borderId="1" xfId="0" applyNumberFormat="1" applyFill="1" applyBorder="1"/>
    <xf numFmtId="14" fontId="0" fillId="9" borderId="1" xfId="0" applyNumberFormat="1" applyFill="1" applyBorder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3" borderId="0" xfId="0" applyFill="1" applyBorder="1"/>
    <xf numFmtId="44" fontId="0" fillId="3" borderId="0" xfId="1" applyFont="1" applyFill="1" applyBorder="1"/>
    <xf numFmtId="44" fontId="0" fillId="3" borderId="0" xfId="0" applyNumberFormat="1" applyFill="1" applyBorder="1"/>
    <xf numFmtId="14" fontId="0" fillId="12" borderId="1" xfId="0" applyNumberFormat="1" applyFill="1" applyBorder="1"/>
    <xf numFmtId="0" fontId="0" fillId="12" borderId="1" xfId="0" applyFill="1" applyBorder="1"/>
    <xf numFmtId="44" fontId="0" fillId="12" borderId="1" xfId="1" applyFont="1" applyFill="1" applyBorder="1"/>
    <xf numFmtId="0" fontId="2" fillId="12" borderId="0" xfId="0" applyFont="1" applyFill="1"/>
    <xf numFmtId="44" fontId="0" fillId="12" borderId="1" xfId="0" applyNumberFormat="1" applyFill="1" applyBorder="1"/>
    <xf numFmtId="0" fontId="0" fillId="9" borderId="1" xfId="0" applyFill="1" applyBorder="1"/>
    <xf numFmtId="14" fontId="0" fillId="13" borderId="1" xfId="0" applyNumberFormat="1" applyFill="1" applyBorder="1"/>
    <xf numFmtId="0" fontId="0" fillId="13" borderId="1" xfId="0" applyFill="1" applyBorder="1"/>
    <xf numFmtId="44" fontId="0" fillId="13" borderId="1" xfId="1" applyFont="1" applyFill="1" applyBorder="1"/>
    <xf numFmtId="0" fontId="2" fillId="13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1"/>
  <sheetViews>
    <sheetView tabSelected="1" zoomScaleNormal="100" workbookViewId="0">
      <selection activeCell="N10" sqref="N10"/>
    </sheetView>
  </sheetViews>
  <sheetFormatPr defaultRowHeight="15" x14ac:dyDescent="0.25"/>
  <cols>
    <col min="1" max="1" width="38.140625" style="2" bestFit="1" customWidth="1"/>
    <col min="2" max="2" width="15.42578125" style="2" bestFit="1" customWidth="1"/>
    <col min="3" max="3" width="5" style="2" bestFit="1" customWidth="1"/>
    <col min="4" max="4" width="6" style="2" bestFit="1" customWidth="1"/>
    <col min="5" max="5" width="8.7109375" style="2" bestFit="1" customWidth="1"/>
    <col min="6" max="6" width="10" style="2" bestFit="1" customWidth="1"/>
    <col min="7" max="7" width="9.7109375" style="2" bestFit="1" customWidth="1"/>
    <col min="8" max="8" width="7.7109375" style="2" bestFit="1" customWidth="1"/>
    <col min="9" max="9" width="10" style="2" bestFit="1" customWidth="1"/>
    <col min="10" max="10" width="9" style="2" bestFit="1" customWidth="1"/>
    <col min="11" max="11" width="8" style="2" bestFit="1" customWidth="1"/>
    <col min="12" max="12" width="10.7109375" style="2" bestFit="1" customWidth="1"/>
    <col min="13" max="13" width="8.7109375" style="2" bestFit="1" customWidth="1"/>
    <col min="14" max="14" width="8" style="2" bestFit="1" customWidth="1"/>
    <col min="15" max="16384" width="9.140625" style="2"/>
  </cols>
  <sheetData>
    <row r="1" spans="1:14" x14ac:dyDescent="0.25">
      <c r="A1" s="1" t="s">
        <v>31</v>
      </c>
    </row>
    <row r="2" spans="1:14" x14ac:dyDescent="0.25">
      <c r="A2" s="9" t="s">
        <v>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9" t="s">
        <v>9</v>
      </c>
      <c r="B3" s="5" t="s">
        <v>35</v>
      </c>
      <c r="C3" s="5" t="s">
        <v>32</v>
      </c>
      <c r="D3" s="5" t="s">
        <v>33</v>
      </c>
      <c r="E3" s="5" t="s">
        <v>34</v>
      </c>
      <c r="F3" s="5" t="s">
        <v>36</v>
      </c>
      <c r="G3" s="5" t="s">
        <v>3</v>
      </c>
      <c r="H3" s="5" t="s">
        <v>0</v>
      </c>
      <c r="I3" s="5" t="s">
        <v>4</v>
      </c>
      <c r="J3" s="5" t="s">
        <v>17</v>
      </c>
      <c r="K3" s="5" t="s">
        <v>1</v>
      </c>
      <c r="L3" s="5" t="s">
        <v>7</v>
      </c>
      <c r="M3" s="5" t="s">
        <v>2</v>
      </c>
      <c r="N3" s="5" t="s">
        <v>5</v>
      </c>
    </row>
    <row r="4" spans="1:14" x14ac:dyDescent="0.25">
      <c r="A4" s="9" t="s">
        <v>10</v>
      </c>
      <c r="B4" s="5" t="s">
        <v>23</v>
      </c>
      <c r="C4" s="5">
        <v>2000</v>
      </c>
      <c r="D4" s="5">
        <v>45.23</v>
      </c>
      <c r="E4" s="9">
        <v>36923</v>
      </c>
      <c r="F4" s="9">
        <v>37073</v>
      </c>
      <c r="G4" s="5">
        <v>0.08</v>
      </c>
      <c r="H4" s="10">
        <f>D4*G4</f>
        <v>3.6183999999999998</v>
      </c>
      <c r="I4" s="5">
        <v>0.03</v>
      </c>
      <c r="J4" s="5"/>
      <c r="K4" s="10">
        <f>D4*I4</f>
        <v>1.3568999999999998</v>
      </c>
      <c r="L4" s="5">
        <v>0</v>
      </c>
      <c r="M4" s="5"/>
      <c r="N4" s="10">
        <f>D4+H4+K4</f>
        <v>50.205300000000001</v>
      </c>
    </row>
    <row r="5" spans="1:14" x14ac:dyDescent="0.25">
      <c r="A5" s="5" t="s">
        <v>18</v>
      </c>
      <c r="B5" s="5"/>
      <c r="C5" s="5"/>
      <c r="D5" s="5"/>
      <c r="E5" s="5"/>
      <c r="F5" s="5"/>
      <c r="G5" s="5"/>
      <c r="H5" s="10"/>
      <c r="I5" s="5"/>
      <c r="J5" s="5"/>
      <c r="K5" s="10"/>
      <c r="L5" s="5"/>
      <c r="M5" s="5"/>
      <c r="N5" s="10"/>
    </row>
    <row r="6" spans="1:14" x14ac:dyDescent="0.25">
      <c r="A6" s="5" t="s">
        <v>19</v>
      </c>
      <c r="B6" s="5" t="s">
        <v>20</v>
      </c>
      <c r="C6" s="5"/>
      <c r="D6" s="5">
        <v>45.23</v>
      </c>
      <c r="E6" s="5"/>
      <c r="F6" s="5"/>
      <c r="G6" s="5"/>
      <c r="H6" s="10"/>
      <c r="I6" s="5"/>
      <c r="J6" s="5">
        <v>1.9998999999999999E-2</v>
      </c>
      <c r="K6" s="10">
        <f>D6*J6</f>
        <v>0.90455476999999995</v>
      </c>
      <c r="L6" s="5"/>
      <c r="M6" s="5"/>
      <c r="N6" s="10">
        <f>D4+H4+K4+K6</f>
        <v>51.109854769999998</v>
      </c>
    </row>
    <row r="7" spans="1:14" x14ac:dyDescent="0.25">
      <c r="A7" s="22" t="s">
        <v>38</v>
      </c>
      <c r="B7" s="5"/>
      <c r="C7" s="5"/>
      <c r="D7" s="5"/>
      <c r="E7" s="5"/>
      <c r="F7" s="5"/>
      <c r="G7" s="5"/>
      <c r="H7" s="10"/>
      <c r="I7" s="5"/>
      <c r="J7" s="5"/>
      <c r="K7" s="10"/>
      <c r="L7" s="5"/>
      <c r="M7" s="5"/>
      <c r="N7" s="10"/>
    </row>
    <row r="8" spans="1:14" x14ac:dyDescent="0.25">
      <c r="A8" s="5"/>
      <c r="B8" s="5" t="s">
        <v>21</v>
      </c>
      <c r="C8" s="5"/>
      <c r="D8" s="5">
        <v>45.23</v>
      </c>
      <c r="E8" s="5"/>
      <c r="F8" s="5"/>
      <c r="G8" s="5"/>
      <c r="H8" s="10"/>
      <c r="I8" s="5"/>
      <c r="J8" s="5">
        <v>0.113333</v>
      </c>
      <c r="K8" s="10">
        <f>D8*J8</f>
        <v>5.1260515899999994</v>
      </c>
      <c r="L8" s="5"/>
      <c r="M8" s="5"/>
      <c r="N8" s="10">
        <f>D4+H4+K4+K6+K8</f>
        <v>56.235906360000001</v>
      </c>
    </row>
    <row r="9" spans="1:14" x14ac:dyDescent="0.25">
      <c r="A9" s="5"/>
      <c r="B9" s="5"/>
      <c r="C9" s="5"/>
      <c r="D9" s="5"/>
      <c r="E9" s="5"/>
      <c r="F9" s="5"/>
      <c r="G9" s="5"/>
      <c r="H9" s="10"/>
      <c r="I9" s="5"/>
      <c r="J9" s="5"/>
      <c r="K9" s="10"/>
      <c r="L9" s="5"/>
      <c r="M9" s="5"/>
      <c r="N9" s="10"/>
    </row>
    <row r="10" spans="1:14" x14ac:dyDescent="0.25">
      <c r="A10" s="5"/>
      <c r="B10" s="5" t="s">
        <v>22</v>
      </c>
      <c r="C10" s="5"/>
      <c r="D10" s="5">
        <v>45.23</v>
      </c>
      <c r="E10" s="5"/>
      <c r="F10" s="5"/>
      <c r="G10" s="5">
        <v>0.01</v>
      </c>
      <c r="H10" s="10">
        <f>D10*G10</f>
        <v>0.45229999999999998</v>
      </c>
      <c r="I10" s="5">
        <v>0.01</v>
      </c>
      <c r="J10" s="5"/>
      <c r="K10" s="10">
        <f>D10*I10</f>
        <v>0.45229999999999998</v>
      </c>
      <c r="L10" s="5">
        <v>0.15</v>
      </c>
      <c r="M10" s="10">
        <v>6.92</v>
      </c>
      <c r="N10" s="10">
        <f>D4+H4+K4+K6+K8+H10+K10+M10</f>
        <v>64.060506360000005</v>
      </c>
    </row>
    <row r="11" spans="1:14" x14ac:dyDescent="0.25">
      <c r="A11" s="5"/>
      <c r="B11" s="5"/>
      <c r="C11" s="5"/>
      <c r="D11" s="5"/>
      <c r="E11" s="5"/>
      <c r="F11" s="5"/>
      <c r="G11" s="5"/>
      <c r="H11" s="10"/>
      <c r="I11" s="5"/>
      <c r="J11" s="5"/>
      <c r="K11" s="10"/>
      <c r="L11" s="5"/>
      <c r="M11" s="5"/>
      <c r="N11" s="10"/>
    </row>
    <row r="12" spans="1:14" x14ac:dyDescent="0.25">
      <c r="A12" s="5"/>
      <c r="B12" s="5"/>
      <c r="C12" s="5"/>
      <c r="D12" s="5"/>
      <c r="E12" s="5"/>
      <c r="F12" s="5"/>
      <c r="G12" s="5"/>
      <c r="H12" s="10">
        <f>SUM(H4:H11)</f>
        <v>4.0706999999999995</v>
      </c>
      <c r="I12" s="5"/>
      <c r="J12" s="5"/>
      <c r="K12" s="10">
        <f>SUM(K4:K11)</f>
        <v>7.8398063599999999</v>
      </c>
      <c r="L12" s="5"/>
      <c r="M12" s="11">
        <f>SUM(M4:M11)</f>
        <v>6.92</v>
      </c>
      <c r="N12" s="10"/>
    </row>
    <row r="13" spans="1:14" x14ac:dyDescent="0.25">
      <c r="H13" s="3"/>
      <c r="K13" s="3"/>
      <c r="N13" s="3"/>
    </row>
    <row r="14" spans="1:14" x14ac:dyDescent="0.25">
      <c r="A14" s="12" t="s">
        <v>11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x14ac:dyDescent="0.25">
      <c r="A15" s="12" t="s">
        <v>12</v>
      </c>
      <c r="B15" s="13" t="s">
        <v>35</v>
      </c>
      <c r="C15" s="13" t="s">
        <v>32</v>
      </c>
      <c r="D15" s="13" t="s">
        <v>33</v>
      </c>
      <c r="E15" s="13" t="s">
        <v>34</v>
      </c>
      <c r="F15" s="13" t="s">
        <v>36</v>
      </c>
      <c r="G15" s="13" t="s">
        <v>3</v>
      </c>
      <c r="H15" s="13" t="s">
        <v>0</v>
      </c>
      <c r="I15" s="13" t="s">
        <v>4</v>
      </c>
      <c r="J15" s="13" t="s">
        <v>17</v>
      </c>
      <c r="K15" s="13" t="s">
        <v>1</v>
      </c>
      <c r="L15" s="13" t="s">
        <v>7</v>
      </c>
      <c r="M15" s="13" t="s">
        <v>2</v>
      </c>
      <c r="N15" s="13" t="s">
        <v>5</v>
      </c>
    </row>
    <row r="16" spans="1:14" x14ac:dyDescent="0.25">
      <c r="A16" s="12" t="s">
        <v>13</v>
      </c>
      <c r="B16" s="13" t="s">
        <v>20</v>
      </c>
      <c r="C16" s="13">
        <v>2000</v>
      </c>
      <c r="D16" s="13">
        <v>45.23</v>
      </c>
      <c r="E16" s="12">
        <v>36923</v>
      </c>
      <c r="F16" s="12">
        <v>37073</v>
      </c>
      <c r="G16" s="13">
        <v>0.12</v>
      </c>
      <c r="H16" s="14">
        <f>D16*G16</f>
        <v>5.4275999999999991</v>
      </c>
      <c r="I16" s="13">
        <v>0.06</v>
      </c>
      <c r="J16" s="13"/>
      <c r="K16" s="14">
        <f>D16*I16</f>
        <v>2.7137999999999995</v>
      </c>
      <c r="L16" s="13">
        <v>0.15</v>
      </c>
      <c r="M16" s="14">
        <f>(D16+H16+K16)*L16</f>
        <v>8.0057099999999988</v>
      </c>
      <c r="N16" s="14">
        <f>D16+H16+K16+M16</f>
        <v>61.377109999999995</v>
      </c>
    </row>
    <row r="17" spans="1:14" x14ac:dyDescent="0.25">
      <c r="A17" s="13" t="s">
        <v>18</v>
      </c>
      <c r="B17" s="13"/>
      <c r="C17" s="13"/>
      <c r="D17" s="13"/>
      <c r="E17" s="13"/>
      <c r="F17" s="13"/>
      <c r="G17" s="13"/>
      <c r="H17" s="14"/>
      <c r="I17" s="13"/>
      <c r="J17" s="13"/>
      <c r="K17" s="14"/>
      <c r="L17" s="13"/>
      <c r="M17" s="13"/>
      <c r="N17" s="14"/>
    </row>
    <row r="18" spans="1:14" x14ac:dyDescent="0.25">
      <c r="A18" s="13" t="s">
        <v>19</v>
      </c>
      <c r="B18" s="13" t="s">
        <v>24</v>
      </c>
      <c r="C18" s="13"/>
      <c r="D18" s="13">
        <v>45.23</v>
      </c>
      <c r="E18" s="13"/>
      <c r="F18" s="13"/>
      <c r="G18" s="13"/>
      <c r="H18" s="14"/>
      <c r="I18" s="13"/>
      <c r="J18" s="13">
        <v>1.9998999999999999E-2</v>
      </c>
      <c r="K18" s="14">
        <f>D18*J18</f>
        <v>0.90455476999999995</v>
      </c>
      <c r="L18" s="13"/>
      <c r="M18" s="13"/>
      <c r="N18" s="14">
        <f>D16+H16+K16+M16+K18</f>
        <v>62.281664769999992</v>
      </c>
    </row>
    <row r="19" spans="1:14" x14ac:dyDescent="0.25">
      <c r="A19" s="25" t="s">
        <v>38</v>
      </c>
      <c r="B19" s="13"/>
      <c r="C19" s="13"/>
      <c r="D19" s="13"/>
      <c r="E19" s="13"/>
      <c r="F19" s="13"/>
      <c r="G19" s="13"/>
      <c r="H19" s="14"/>
      <c r="I19" s="13"/>
      <c r="J19" s="13"/>
      <c r="K19" s="14"/>
      <c r="L19" s="13"/>
      <c r="M19" s="13"/>
      <c r="N19" s="14"/>
    </row>
    <row r="20" spans="1:14" x14ac:dyDescent="0.25">
      <c r="A20" s="13"/>
      <c r="B20" s="13" t="s">
        <v>25</v>
      </c>
      <c r="C20" s="13"/>
      <c r="D20" s="13">
        <v>45.23</v>
      </c>
      <c r="E20" s="13"/>
      <c r="F20" s="13"/>
      <c r="G20" s="13"/>
      <c r="H20" s="14"/>
      <c r="I20" s="13"/>
      <c r="J20" s="13">
        <v>0.113333</v>
      </c>
      <c r="K20" s="14">
        <f>D20*J20</f>
        <v>5.1260515899999994</v>
      </c>
      <c r="L20" s="13"/>
      <c r="M20" s="13"/>
      <c r="N20" s="14">
        <f>D16+H16+K16+M16+K18+K20</f>
        <v>67.407716359999995</v>
      </c>
    </row>
    <row r="21" spans="1:14" x14ac:dyDescent="0.25">
      <c r="A21" s="13"/>
      <c r="B21" s="13"/>
      <c r="C21" s="13"/>
      <c r="D21" s="13"/>
      <c r="E21" s="13"/>
      <c r="F21" s="13"/>
      <c r="G21" s="13"/>
      <c r="H21" s="14"/>
      <c r="I21" s="13"/>
      <c r="J21" s="13"/>
      <c r="K21" s="14"/>
      <c r="L21" s="13"/>
      <c r="M21" s="13"/>
      <c r="N21" s="14"/>
    </row>
    <row r="22" spans="1:14" x14ac:dyDescent="0.25">
      <c r="A22" s="13"/>
      <c r="B22" s="13" t="s">
        <v>26</v>
      </c>
      <c r="C22" s="13"/>
      <c r="D22" s="13">
        <v>45.23</v>
      </c>
      <c r="E22" s="13"/>
      <c r="F22" s="13"/>
      <c r="G22" s="13">
        <v>0</v>
      </c>
      <c r="H22" s="14">
        <f>D22*G22</f>
        <v>0</v>
      </c>
      <c r="I22" s="13">
        <v>0.03</v>
      </c>
      <c r="J22" s="13"/>
      <c r="K22" s="14">
        <f>D22*I22</f>
        <v>1.3568999999999998</v>
      </c>
      <c r="L22" s="13">
        <v>0.15</v>
      </c>
      <c r="M22" s="14">
        <f>(H22+K22)*L22</f>
        <v>0.20353499999999997</v>
      </c>
      <c r="N22" s="14">
        <f>D16+H16+K16+M16+K18+K20+K22+M22</f>
        <v>68.968151359999993</v>
      </c>
    </row>
    <row r="23" spans="1:14" x14ac:dyDescent="0.25">
      <c r="A23" s="13"/>
      <c r="B23" s="13"/>
      <c r="C23" s="13"/>
      <c r="D23" s="13"/>
      <c r="E23" s="13"/>
      <c r="F23" s="13"/>
      <c r="G23" s="13"/>
      <c r="H23" s="14"/>
      <c r="I23" s="13"/>
      <c r="J23" s="13"/>
      <c r="K23" s="14"/>
      <c r="L23" s="13"/>
      <c r="M23" s="13"/>
      <c r="N23" s="14"/>
    </row>
    <row r="24" spans="1:14" x14ac:dyDescent="0.25">
      <c r="A24" s="13"/>
      <c r="B24" s="13"/>
      <c r="C24" s="13"/>
      <c r="D24" s="13"/>
      <c r="E24" s="13"/>
      <c r="F24" s="13"/>
      <c r="G24" s="13"/>
      <c r="H24" s="14">
        <f>SUM(H16:H23)</f>
        <v>5.4275999999999991</v>
      </c>
      <c r="I24" s="13"/>
      <c r="J24" s="13"/>
      <c r="K24" s="14">
        <f>SUM(K16:K23)</f>
        <v>10.101306359999999</v>
      </c>
      <c r="L24" s="13"/>
      <c r="M24" s="15">
        <f>SUM(M16:M23)</f>
        <v>8.2092449999999992</v>
      </c>
      <c r="N24" s="14"/>
    </row>
    <row r="25" spans="1:14" x14ac:dyDescent="0.25">
      <c r="A25" s="19"/>
      <c r="B25" s="19"/>
      <c r="C25" s="19"/>
      <c r="D25" s="19"/>
      <c r="E25" s="19"/>
      <c r="F25" s="19"/>
      <c r="G25" s="19"/>
      <c r="H25" s="20"/>
      <c r="I25" s="19"/>
      <c r="J25" s="19"/>
      <c r="K25" s="20"/>
      <c r="L25" s="19"/>
      <c r="M25" s="21"/>
      <c r="N25" s="20"/>
    </row>
    <row r="27" spans="1:14" x14ac:dyDescent="0.25">
      <c r="A27" s="6" t="s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25">
      <c r="A28" s="6" t="s">
        <v>15</v>
      </c>
      <c r="B28" s="4" t="s">
        <v>35</v>
      </c>
      <c r="C28" s="4" t="s">
        <v>32</v>
      </c>
      <c r="D28" s="4" t="s">
        <v>33</v>
      </c>
      <c r="E28" s="4" t="s">
        <v>34</v>
      </c>
      <c r="F28" s="4" t="s">
        <v>36</v>
      </c>
      <c r="G28" s="4" t="s">
        <v>3</v>
      </c>
      <c r="H28" s="4" t="s">
        <v>0</v>
      </c>
      <c r="I28" s="4" t="s">
        <v>4</v>
      </c>
      <c r="J28" s="4" t="s">
        <v>17</v>
      </c>
      <c r="K28" s="4" t="s">
        <v>1</v>
      </c>
      <c r="L28" s="4" t="s">
        <v>7</v>
      </c>
      <c r="M28" s="4" t="s">
        <v>2</v>
      </c>
      <c r="N28" s="4" t="s">
        <v>5</v>
      </c>
    </row>
    <row r="29" spans="1:14" x14ac:dyDescent="0.25">
      <c r="A29" s="6" t="s">
        <v>16</v>
      </c>
      <c r="B29" s="4" t="s">
        <v>6</v>
      </c>
      <c r="C29" s="4">
        <v>2000</v>
      </c>
      <c r="D29" s="4">
        <v>45.23</v>
      </c>
      <c r="E29" s="6">
        <v>36923</v>
      </c>
      <c r="F29" s="6">
        <v>37073</v>
      </c>
      <c r="G29" s="4">
        <v>0</v>
      </c>
      <c r="H29" s="7">
        <f>D29*G29</f>
        <v>0</v>
      </c>
      <c r="I29" s="4"/>
      <c r="J29" s="4">
        <v>3.9999E-2</v>
      </c>
      <c r="K29" s="7">
        <f>D29*J29</f>
        <v>1.8091547699999999</v>
      </c>
      <c r="L29" s="4">
        <v>0</v>
      </c>
      <c r="M29" s="7">
        <f>(D29+H29+K29)*L29</f>
        <v>0</v>
      </c>
      <c r="N29" s="7">
        <f>D29+H29+K29+M29</f>
        <v>47.039154769999996</v>
      </c>
    </row>
    <row r="30" spans="1:14" x14ac:dyDescent="0.25">
      <c r="A30" s="4" t="s">
        <v>18</v>
      </c>
      <c r="B30" s="4"/>
      <c r="C30" s="4"/>
      <c r="D30" s="4"/>
      <c r="E30" s="4"/>
      <c r="F30" s="4"/>
      <c r="G30" s="4"/>
      <c r="H30" s="7"/>
      <c r="I30" s="4"/>
      <c r="J30" s="4"/>
      <c r="K30" s="7"/>
      <c r="L30" s="4"/>
      <c r="M30" s="4"/>
      <c r="N30" s="7"/>
    </row>
    <row r="31" spans="1:14" x14ac:dyDescent="0.25">
      <c r="A31" s="4" t="s">
        <v>19</v>
      </c>
      <c r="B31" s="4" t="s">
        <v>24</v>
      </c>
      <c r="C31" s="4"/>
      <c r="D31" s="4">
        <v>45.23</v>
      </c>
      <c r="E31" s="4"/>
      <c r="F31" s="4"/>
      <c r="G31" s="4"/>
      <c r="H31" s="7"/>
      <c r="I31" s="4"/>
      <c r="J31" s="4">
        <v>1.9998999999999999E-2</v>
      </c>
      <c r="K31" s="7">
        <f>D31*J31</f>
        <v>0.90455476999999995</v>
      </c>
      <c r="L31" s="4"/>
      <c r="M31" s="4"/>
      <c r="N31" s="7">
        <f>D29+H29+K29+M29+K31</f>
        <v>47.943709539999993</v>
      </c>
    </row>
    <row r="32" spans="1:14" x14ac:dyDescent="0.25">
      <c r="A32" s="24" t="s">
        <v>38</v>
      </c>
      <c r="B32" s="4"/>
      <c r="C32" s="4"/>
      <c r="D32" s="4"/>
      <c r="E32" s="4"/>
      <c r="F32" s="4"/>
      <c r="G32" s="4"/>
      <c r="H32" s="7"/>
      <c r="I32" s="4"/>
      <c r="J32" s="4"/>
      <c r="K32" s="7"/>
      <c r="L32" s="4"/>
      <c r="M32" s="4"/>
      <c r="N32" s="7"/>
    </row>
    <row r="33" spans="1:14" x14ac:dyDescent="0.25">
      <c r="A33" s="4"/>
      <c r="B33" s="4" t="s">
        <v>27</v>
      </c>
      <c r="C33" s="4"/>
      <c r="D33" s="4">
        <v>45.23</v>
      </c>
      <c r="E33" s="4"/>
      <c r="F33" s="4"/>
      <c r="G33" s="4"/>
      <c r="H33" s="7"/>
      <c r="I33" s="4"/>
      <c r="J33" s="4">
        <v>6.6666000000000003E-2</v>
      </c>
      <c r="K33" s="7">
        <f>D33*J33</f>
        <v>3.0153031800000001</v>
      </c>
      <c r="L33" s="4"/>
      <c r="M33" s="4"/>
      <c r="N33" s="7">
        <f>D29+H29+K29+M29+K31+K33</f>
        <v>50.95901271999999</v>
      </c>
    </row>
    <row r="34" spans="1:14" x14ac:dyDescent="0.25">
      <c r="A34" s="4"/>
      <c r="B34" s="4"/>
      <c r="C34" s="4"/>
      <c r="D34" s="4"/>
      <c r="E34" s="4"/>
      <c r="F34" s="4"/>
      <c r="G34" s="4"/>
      <c r="H34" s="7"/>
      <c r="I34" s="4"/>
      <c r="J34" s="4"/>
      <c r="K34" s="7"/>
      <c r="L34" s="4"/>
      <c r="M34" s="4"/>
      <c r="N34" s="7"/>
    </row>
    <row r="35" spans="1:14" x14ac:dyDescent="0.25">
      <c r="A35" s="4"/>
      <c r="B35" s="4" t="s">
        <v>26</v>
      </c>
      <c r="C35" s="4"/>
      <c r="D35" s="4">
        <v>45.23</v>
      </c>
      <c r="E35" s="4"/>
      <c r="F35" s="4"/>
      <c r="G35" s="4">
        <v>0.12</v>
      </c>
      <c r="H35" s="7">
        <f>D35*G35</f>
        <v>5.4275999999999991</v>
      </c>
      <c r="I35" s="4">
        <v>0.1</v>
      </c>
      <c r="J35" s="4"/>
      <c r="K35" s="7">
        <f>D35*I35</f>
        <v>4.5229999999999997</v>
      </c>
      <c r="L35" s="4">
        <v>0.15</v>
      </c>
      <c r="M35" s="7">
        <f>(D35+H35+K35)*L35</f>
        <v>8.2770899999999994</v>
      </c>
      <c r="N35" s="7">
        <f>D29+H29+K29+M29+H31+K31+M31+H33+K33+M33+H35+K35+M35</f>
        <v>69.186702719999985</v>
      </c>
    </row>
    <row r="36" spans="1:14" x14ac:dyDescent="0.25">
      <c r="A36" s="4"/>
      <c r="B36" s="4"/>
      <c r="C36" s="4"/>
      <c r="D36" s="4"/>
      <c r="E36" s="4"/>
      <c r="F36" s="4"/>
      <c r="G36" s="4"/>
      <c r="H36" s="7"/>
      <c r="I36" s="4"/>
      <c r="J36" s="4"/>
      <c r="K36" s="7"/>
      <c r="L36" s="4"/>
      <c r="M36" s="4"/>
      <c r="N36" s="7"/>
    </row>
    <row r="37" spans="1:14" x14ac:dyDescent="0.25">
      <c r="A37" s="4"/>
      <c r="B37" s="4"/>
      <c r="C37" s="4"/>
      <c r="D37" s="4"/>
      <c r="E37" s="4"/>
      <c r="F37" s="4"/>
      <c r="G37" s="4"/>
      <c r="H37" s="7">
        <f>SUM(H29:H36)</f>
        <v>5.4275999999999991</v>
      </c>
      <c r="I37" s="4"/>
      <c r="J37" s="4"/>
      <c r="K37" s="7">
        <f>SUM(K29:K36)</f>
        <v>10.25201272</v>
      </c>
      <c r="L37" s="4"/>
      <c r="M37" s="8">
        <f>SUM(M29:M36)</f>
        <v>8.2770899999999994</v>
      </c>
      <c r="N37" s="7"/>
    </row>
    <row r="38" spans="1:14" x14ac:dyDescent="0.25">
      <c r="A38" s="19"/>
      <c r="B38" s="19"/>
      <c r="C38" s="19"/>
      <c r="D38" s="19"/>
      <c r="E38" s="19"/>
      <c r="F38" s="19"/>
      <c r="G38" s="19"/>
      <c r="H38" s="20"/>
      <c r="I38" s="19"/>
      <c r="J38" s="19"/>
      <c r="K38" s="20"/>
      <c r="L38" s="19"/>
      <c r="M38" s="21"/>
      <c r="N38" s="20"/>
    </row>
    <row r="39" spans="1:14" x14ac:dyDescent="0.25">
      <c r="A39" s="19"/>
      <c r="B39" s="19"/>
      <c r="C39" s="19"/>
      <c r="D39" s="19"/>
      <c r="E39" s="19"/>
      <c r="F39" s="19"/>
      <c r="G39" s="19"/>
      <c r="H39" s="20"/>
      <c r="I39" s="19"/>
      <c r="J39" s="19"/>
      <c r="K39" s="20"/>
      <c r="L39" s="19"/>
      <c r="M39" s="21"/>
      <c r="N39" s="20"/>
    </row>
    <row r="41" spans="1:14" x14ac:dyDescent="0.25">
      <c r="A41" s="16" t="s">
        <v>14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x14ac:dyDescent="0.25">
      <c r="A42" s="16" t="s">
        <v>15</v>
      </c>
      <c r="B42" s="17" t="s">
        <v>35</v>
      </c>
      <c r="C42" s="17" t="s">
        <v>32</v>
      </c>
      <c r="D42" s="17" t="s">
        <v>33</v>
      </c>
      <c r="E42" s="17" t="s">
        <v>34</v>
      </c>
      <c r="F42" s="17" t="s">
        <v>36</v>
      </c>
      <c r="G42" s="17" t="s">
        <v>3</v>
      </c>
      <c r="H42" s="17" t="s">
        <v>0</v>
      </c>
      <c r="I42" s="17" t="s">
        <v>4</v>
      </c>
      <c r="J42" s="17" t="s">
        <v>17</v>
      </c>
      <c r="K42" s="17" t="s">
        <v>1</v>
      </c>
      <c r="L42" s="17" t="s">
        <v>7</v>
      </c>
      <c r="M42" s="17" t="s">
        <v>2</v>
      </c>
      <c r="N42" s="17" t="s">
        <v>5</v>
      </c>
    </row>
    <row r="43" spans="1:14" x14ac:dyDescent="0.25">
      <c r="A43" s="16" t="s">
        <v>16</v>
      </c>
      <c r="B43" s="17" t="s">
        <v>6</v>
      </c>
      <c r="C43" s="17">
        <v>2000</v>
      </c>
      <c r="D43" s="17">
        <v>45.23</v>
      </c>
      <c r="E43" s="16">
        <v>36923</v>
      </c>
      <c r="F43" s="16">
        <v>37073</v>
      </c>
      <c r="G43" s="17">
        <v>0</v>
      </c>
      <c r="H43" s="18">
        <f>D43*G43</f>
        <v>0</v>
      </c>
      <c r="I43" s="17"/>
      <c r="J43" s="17">
        <v>3.9999E-2</v>
      </c>
      <c r="K43" s="18">
        <f>D43*J43</f>
        <v>1.8091547699999999</v>
      </c>
      <c r="L43" s="17">
        <v>0</v>
      </c>
      <c r="M43" s="18">
        <f>(D43+H43+K43)*L43</f>
        <v>0</v>
      </c>
      <c r="N43" s="18">
        <f>D43+H43+K43+M43</f>
        <v>47.039154769999996</v>
      </c>
    </row>
    <row r="44" spans="1:14" x14ac:dyDescent="0.25">
      <c r="A44" s="17" t="s">
        <v>18</v>
      </c>
      <c r="B44" s="17"/>
      <c r="C44" s="17"/>
      <c r="D44" s="17"/>
      <c r="E44" s="17"/>
      <c r="F44" s="17"/>
      <c r="G44" s="17"/>
      <c r="H44" s="18"/>
      <c r="I44" s="17"/>
      <c r="J44" s="17"/>
      <c r="K44" s="18"/>
      <c r="L44" s="17"/>
      <c r="M44" s="18"/>
      <c r="N44" s="18"/>
    </row>
    <row r="45" spans="1:14" x14ac:dyDescent="0.25">
      <c r="A45" s="17" t="s">
        <v>19</v>
      </c>
      <c r="B45" s="17" t="s">
        <v>24</v>
      </c>
      <c r="C45" s="17"/>
      <c r="D45" s="17">
        <v>45.23</v>
      </c>
      <c r="E45" s="17"/>
      <c r="F45" s="17"/>
      <c r="G45" s="17"/>
      <c r="H45" s="18"/>
      <c r="I45" s="17"/>
      <c r="J45" s="17">
        <v>1.9998999999999999E-2</v>
      </c>
      <c r="K45" s="18">
        <f>D45*J45</f>
        <v>0.90455476999999995</v>
      </c>
      <c r="L45" s="17">
        <v>0</v>
      </c>
      <c r="M45" s="18">
        <f>(D45+H45+K45)*L45</f>
        <v>0</v>
      </c>
      <c r="N45" s="18">
        <f>D43+H43+K43+M43+H45+K45+M45</f>
        <v>47.943709539999993</v>
      </c>
    </row>
    <row r="46" spans="1:14" x14ac:dyDescent="0.25">
      <c r="A46" s="23" t="s">
        <v>38</v>
      </c>
      <c r="B46" s="17"/>
      <c r="C46" s="17"/>
      <c r="D46" s="17"/>
      <c r="E46" s="17"/>
      <c r="F46" s="17"/>
      <c r="G46" s="17"/>
      <c r="H46" s="18"/>
      <c r="I46" s="17"/>
      <c r="J46" s="17"/>
      <c r="K46" s="18"/>
      <c r="L46" s="17"/>
      <c r="M46" s="18"/>
      <c r="N46" s="18"/>
    </row>
    <row r="47" spans="1:14" x14ac:dyDescent="0.25">
      <c r="A47" s="17"/>
      <c r="B47" s="17" t="s">
        <v>27</v>
      </c>
      <c r="C47" s="17"/>
      <c r="D47" s="17">
        <v>45.23</v>
      </c>
      <c r="E47" s="17"/>
      <c r="F47" s="17"/>
      <c r="G47" s="17"/>
      <c r="H47" s="18"/>
      <c r="I47" s="17"/>
      <c r="J47" s="17">
        <v>6.6666000000000003E-2</v>
      </c>
      <c r="K47" s="18">
        <f>D47*J47</f>
        <v>3.0153031800000001</v>
      </c>
      <c r="L47" s="17">
        <v>0</v>
      </c>
      <c r="M47" s="18">
        <f>(D47+H47+K47)*L47</f>
        <v>0</v>
      </c>
      <c r="N47" s="18">
        <f>D43+H43+K43+M43+H45+K45+M45+H47+K47+M47</f>
        <v>50.95901271999999</v>
      </c>
    </row>
    <row r="48" spans="1:14" x14ac:dyDescent="0.25">
      <c r="A48" s="17"/>
      <c r="B48" s="17"/>
      <c r="C48" s="17"/>
      <c r="D48" s="17"/>
      <c r="E48" s="17"/>
      <c r="F48" s="17"/>
      <c r="G48" s="17"/>
      <c r="H48" s="18"/>
      <c r="I48" s="17"/>
      <c r="J48" s="17"/>
      <c r="K48" s="18"/>
      <c r="L48" s="17"/>
      <c r="M48" s="18"/>
      <c r="N48" s="18"/>
    </row>
    <row r="49" spans="1:14" x14ac:dyDescent="0.25">
      <c r="A49" s="17"/>
      <c r="B49" s="17" t="s">
        <v>21</v>
      </c>
      <c r="C49" s="17"/>
      <c r="D49" s="17">
        <v>45.23</v>
      </c>
      <c r="E49" s="17"/>
      <c r="F49" s="17"/>
      <c r="G49" s="17">
        <v>0.09</v>
      </c>
      <c r="H49" s="18">
        <f>D49*G49</f>
        <v>4.0706999999999995</v>
      </c>
      <c r="I49" s="17">
        <v>0.04</v>
      </c>
      <c r="J49" s="17"/>
      <c r="K49" s="18">
        <f>D49*I49</f>
        <v>1.8091999999999999</v>
      </c>
      <c r="L49" s="17">
        <v>0.15</v>
      </c>
      <c r="M49" s="18">
        <f>(D49+H49+K49)*L49</f>
        <v>7.6664849999999989</v>
      </c>
      <c r="N49" s="18">
        <f>D43+H43+K43+M43+K45+K47+K49+M49</f>
        <v>60.434697719999988</v>
      </c>
    </row>
    <row r="50" spans="1:14" x14ac:dyDescent="0.25">
      <c r="A50" s="17"/>
      <c r="B50" s="17"/>
      <c r="C50" s="17"/>
      <c r="D50" s="17"/>
      <c r="E50" s="17"/>
      <c r="F50" s="17"/>
      <c r="G50" s="17"/>
      <c r="H50" s="18"/>
      <c r="I50" s="17"/>
      <c r="J50" s="17"/>
      <c r="K50" s="18"/>
      <c r="L50" s="17"/>
      <c r="M50" s="18"/>
      <c r="N50" s="18"/>
    </row>
    <row r="51" spans="1:14" x14ac:dyDescent="0.25">
      <c r="A51" s="17"/>
      <c r="B51" s="17" t="s">
        <v>28</v>
      </c>
      <c r="C51" s="17"/>
      <c r="D51" s="17">
        <v>45.23</v>
      </c>
      <c r="E51" s="17"/>
      <c r="F51" s="17"/>
      <c r="G51" s="17">
        <v>0.03</v>
      </c>
      <c r="H51" s="18">
        <f>D51*G51</f>
        <v>1.3568999999999998</v>
      </c>
      <c r="I51" s="17">
        <v>0.04</v>
      </c>
      <c r="J51" s="17"/>
      <c r="K51" s="18">
        <f>D51*I51</f>
        <v>1.8091999999999999</v>
      </c>
      <c r="L51" s="17">
        <v>0.15</v>
      </c>
      <c r="M51" s="18">
        <f>(H51+K51)*L51</f>
        <v>0.47491499999999992</v>
      </c>
      <c r="N51" s="18">
        <f>D43+H43+K43+M43+H45+K45+M45+H47+K47+M47+H49+K49+M49+H51+K51+M51</f>
        <v>68.146412719999987</v>
      </c>
    </row>
    <row r="52" spans="1:14" x14ac:dyDescent="0.25">
      <c r="A52" s="17"/>
      <c r="B52" s="17"/>
      <c r="C52" s="17"/>
      <c r="D52" s="17"/>
      <c r="E52" s="17"/>
      <c r="F52" s="17"/>
      <c r="G52" s="17"/>
      <c r="H52" s="18"/>
      <c r="I52" s="17"/>
      <c r="J52" s="17"/>
      <c r="K52" s="18"/>
      <c r="L52" s="17"/>
      <c r="M52" s="18"/>
      <c r="N52" s="18"/>
    </row>
    <row r="53" spans="1:14" x14ac:dyDescent="0.25">
      <c r="A53" s="17"/>
      <c r="B53" s="17"/>
      <c r="C53" s="17"/>
      <c r="D53" s="17"/>
      <c r="E53" s="17"/>
      <c r="F53" s="17"/>
      <c r="G53" s="17"/>
      <c r="H53" s="18">
        <f>SUM(H43:H52)</f>
        <v>5.4275999999999991</v>
      </c>
      <c r="I53" s="17"/>
      <c r="J53" s="17"/>
      <c r="K53" s="18">
        <f>SUM(K43:K52)</f>
        <v>9.3474127199999995</v>
      </c>
      <c r="L53" s="17"/>
      <c r="M53" s="18">
        <f>SUM(M43:M52)</f>
        <v>8.1413999999999991</v>
      </c>
      <c r="N53" s="18"/>
    </row>
    <row r="55" spans="1:14" x14ac:dyDescent="0.25">
      <c r="A55" s="1" t="s">
        <v>30</v>
      </c>
    </row>
    <row r="56" spans="1:14" x14ac:dyDescent="0.25">
      <c r="A56" s="1" t="s">
        <v>29</v>
      </c>
    </row>
    <row r="58" spans="1:14" x14ac:dyDescent="0.25">
      <c r="A58" s="9" t="s">
        <v>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x14ac:dyDescent="0.25">
      <c r="A59" s="9" t="s">
        <v>9</v>
      </c>
      <c r="B59" s="5" t="s">
        <v>35</v>
      </c>
      <c r="C59" s="5" t="s">
        <v>32</v>
      </c>
      <c r="D59" s="5" t="s">
        <v>33</v>
      </c>
      <c r="E59" s="5" t="s">
        <v>34</v>
      </c>
      <c r="F59" s="5" t="s">
        <v>36</v>
      </c>
      <c r="G59" s="5" t="s">
        <v>3</v>
      </c>
      <c r="H59" s="5" t="s">
        <v>0</v>
      </c>
      <c r="I59" s="5" t="s">
        <v>4</v>
      </c>
      <c r="J59" s="5" t="s">
        <v>17</v>
      </c>
      <c r="K59" s="5" t="s">
        <v>1</v>
      </c>
      <c r="L59" s="5" t="s">
        <v>7</v>
      </c>
      <c r="M59" s="5" t="s">
        <v>2</v>
      </c>
      <c r="N59" s="5" t="s">
        <v>5</v>
      </c>
    </row>
    <row r="60" spans="1:14" x14ac:dyDescent="0.25">
      <c r="A60" s="9" t="s">
        <v>10</v>
      </c>
      <c r="B60" s="5" t="s">
        <v>23</v>
      </c>
      <c r="C60" s="5">
        <v>2000</v>
      </c>
      <c r="D60" s="5">
        <v>45.23</v>
      </c>
      <c r="E60" s="9">
        <v>36923</v>
      </c>
      <c r="F60" s="9">
        <v>37073</v>
      </c>
      <c r="G60" s="5">
        <v>0.08</v>
      </c>
      <c r="H60" s="10">
        <f>D60*G60</f>
        <v>3.6183999999999998</v>
      </c>
      <c r="I60" s="5">
        <v>0.03</v>
      </c>
      <c r="J60" s="5"/>
      <c r="K60" s="10">
        <f>D60*I60</f>
        <v>1.3568999999999998</v>
      </c>
      <c r="L60" s="5">
        <v>0</v>
      </c>
      <c r="M60" s="5"/>
      <c r="N60" s="10">
        <f>D60+H60+K60</f>
        <v>50.205300000000001</v>
      </c>
    </row>
    <row r="61" spans="1:14" x14ac:dyDescent="0.25">
      <c r="A61" s="5" t="s">
        <v>29</v>
      </c>
      <c r="B61" s="5"/>
      <c r="C61" s="5"/>
      <c r="D61" s="5"/>
      <c r="E61" s="5"/>
      <c r="F61" s="5"/>
      <c r="G61" s="5"/>
      <c r="H61" s="10"/>
      <c r="I61" s="5"/>
      <c r="J61" s="5"/>
      <c r="K61" s="10"/>
      <c r="L61" s="5"/>
      <c r="M61" s="5"/>
      <c r="N61" s="10"/>
    </row>
    <row r="62" spans="1:14" x14ac:dyDescent="0.25">
      <c r="A62" s="5" t="s">
        <v>19</v>
      </c>
      <c r="B62" s="5" t="s">
        <v>20</v>
      </c>
      <c r="C62" s="5"/>
      <c r="D62" s="5">
        <v>45.23</v>
      </c>
      <c r="E62" s="5"/>
      <c r="F62" s="5"/>
      <c r="G62" s="5"/>
      <c r="H62" s="10"/>
      <c r="I62" s="5"/>
      <c r="J62" s="5">
        <v>1.9998999999999999E-2</v>
      </c>
      <c r="K62" s="10">
        <f>D62*J62</f>
        <v>0.90455476999999995</v>
      </c>
      <c r="L62" s="5"/>
      <c r="M62" s="5"/>
      <c r="N62" s="10">
        <f>D60+H60+K60+K62</f>
        <v>51.109854769999998</v>
      </c>
    </row>
    <row r="63" spans="1:14" x14ac:dyDescent="0.25">
      <c r="A63" s="22" t="s">
        <v>38</v>
      </c>
      <c r="B63" s="5"/>
      <c r="C63" s="5"/>
      <c r="D63" s="5"/>
      <c r="E63" s="5"/>
      <c r="F63" s="5"/>
      <c r="G63" s="5"/>
      <c r="H63" s="10"/>
      <c r="I63" s="5"/>
      <c r="J63" s="5"/>
      <c r="K63" s="10"/>
      <c r="L63" s="5"/>
      <c r="M63" s="5"/>
      <c r="N63" s="10"/>
    </row>
    <row r="64" spans="1:14" x14ac:dyDescent="0.25">
      <c r="A64" s="5"/>
      <c r="B64" s="5" t="s">
        <v>21</v>
      </c>
      <c r="C64" s="5"/>
      <c r="D64" s="5">
        <v>45.23</v>
      </c>
      <c r="E64" s="5"/>
      <c r="F64" s="5"/>
      <c r="G64" s="5"/>
      <c r="H64" s="10"/>
      <c r="I64" s="5"/>
      <c r="J64" s="5">
        <v>0.113333</v>
      </c>
      <c r="K64" s="10">
        <f>D64*J64</f>
        <v>5.1260515899999994</v>
      </c>
      <c r="L64" s="5"/>
      <c r="M64" s="5"/>
      <c r="N64" s="10">
        <f>D60+H60+K60+K62+K64</f>
        <v>56.235906360000001</v>
      </c>
    </row>
    <row r="65" spans="1:14" x14ac:dyDescent="0.25">
      <c r="A65" s="5"/>
      <c r="B65" s="5"/>
      <c r="C65" s="5"/>
      <c r="D65" s="5"/>
      <c r="E65" s="5"/>
      <c r="F65" s="5"/>
      <c r="G65" s="5"/>
      <c r="H65" s="10"/>
      <c r="I65" s="5"/>
      <c r="J65" s="5"/>
      <c r="K65" s="10"/>
      <c r="L65" s="5"/>
      <c r="M65" s="5"/>
      <c r="N65" s="10"/>
    </row>
    <row r="66" spans="1:14" x14ac:dyDescent="0.25">
      <c r="A66" s="5"/>
      <c r="B66" s="5" t="s">
        <v>22</v>
      </c>
      <c r="C66" s="5"/>
      <c r="D66" s="5">
        <v>45.23</v>
      </c>
      <c r="E66" s="5"/>
      <c r="F66" s="5"/>
      <c r="G66" s="5">
        <v>0.04</v>
      </c>
      <c r="H66" s="10">
        <f>D66*G66</f>
        <v>1.8091999999999999</v>
      </c>
      <c r="I66" s="5">
        <v>0.01</v>
      </c>
      <c r="J66" s="5"/>
      <c r="K66" s="10">
        <f>D66*I66</f>
        <v>0.45229999999999998</v>
      </c>
      <c r="L66" s="5">
        <v>0.15</v>
      </c>
      <c r="M66" s="10">
        <f>(D66+H66+K66)*L66</f>
        <v>7.1237249999999994</v>
      </c>
      <c r="N66" s="10">
        <f>D60+H60+K60+K62+K64+H66+K66+M66</f>
        <v>65.621131359999993</v>
      </c>
    </row>
    <row r="67" spans="1:14" x14ac:dyDescent="0.25">
      <c r="A67" s="5"/>
      <c r="B67" s="5"/>
      <c r="C67" s="5"/>
      <c r="D67" s="5"/>
      <c r="E67" s="5"/>
      <c r="F67" s="5"/>
      <c r="G67" s="5"/>
      <c r="H67" s="10"/>
      <c r="I67" s="5"/>
      <c r="J67" s="5"/>
      <c r="K67" s="10"/>
      <c r="L67" s="5"/>
      <c r="M67" s="5"/>
      <c r="N67" s="10"/>
    </row>
    <row r="68" spans="1:14" x14ac:dyDescent="0.25">
      <c r="A68" s="5"/>
      <c r="B68" s="5"/>
      <c r="C68" s="5"/>
      <c r="D68" s="5"/>
      <c r="E68" s="5"/>
      <c r="F68" s="5"/>
      <c r="G68" s="5"/>
      <c r="H68" s="10">
        <f>SUM(H60:H67)</f>
        <v>5.4276</v>
      </c>
      <c r="I68" s="5"/>
      <c r="J68" s="5"/>
      <c r="K68" s="10">
        <f>SUM(K60:K67)</f>
        <v>7.8398063599999999</v>
      </c>
      <c r="L68" s="5"/>
      <c r="M68" s="11">
        <f>SUM(M60:M67)</f>
        <v>7.1237249999999994</v>
      </c>
      <c r="N68" s="10"/>
    </row>
    <row r="69" spans="1:14" x14ac:dyDescent="0.25">
      <c r="H69" s="3"/>
      <c r="K69" s="3"/>
      <c r="N69" s="3"/>
    </row>
    <row r="70" spans="1:14" x14ac:dyDescent="0.25">
      <c r="A70" s="12" t="s">
        <v>11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x14ac:dyDescent="0.25">
      <c r="A71" s="12" t="s">
        <v>12</v>
      </c>
      <c r="B71" s="13" t="s">
        <v>35</v>
      </c>
      <c r="C71" s="13" t="s">
        <v>32</v>
      </c>
      <c r="D71" s="13" t="s">
        <v>33</v>
      </c>
      <c r="E71" s="13" t="s">
        <v>34</v>
      </c>
      <c r="F71" s="13" t="s">
        <v>36</v>
      </c>
      <c r="G71" s="13" t="s">
        <v>3</v>
      </c>
      <c r="H71" s="13" t="s">
        <v>0</v>
      </c>
      <c r="I71" s="13" t="s">
        <v>4</v>
      </c>
      <c r="J71" s="13" t="s">
        <v>17</v>
      </c>
      <c r="K71" s="13" t="s">
        <v>1</v>
      </c>
      <c r="L71" s="13" t="s">
        <v>7</v>
      </c>
      <c r="M71" s="13" t="s">
        <v>2</v>
      </c>
      <c r="N71" s="13" t="s">
        <v>5</v>
      </c>
    </row>
    <row r="72" spans="1:14" x14ac:dyDescent="0.25">
      <c r="A72" s="12" t="s">
        <v>13</v>
      </c>
      <c r="B72" s="13" t="s">
        <v>20</v>
      </c>
      <c r="C72" s="13">
        <v>2000</v>
      </c>
      <c r="D72" s="13">
        <v>45.23</v>
      </c>
      <c r="E72" s="12">
        <v>36923</v>
      </c>
      <c r="F72" s="12">
        <v>37073</v>
      </c>
      <c r="G72" s="13">
        <v>0.12</v>
      </c>
      <c r="H72" s="14">
        <f>D72*G72</f>
        <v>5.4275999999999991</v>
      </c>
      <c r="I72" s="13">
        <v>0.06</v>
      </c>
      <c r="J72" s="13"/>
      <c r="K72" s="14">
        <f>D72*I72</f>
        <v>2.7137999999999995</v>
      </c>
      <c r="L72" s="13">
        <v>0.15</v>
      </c>
      <c r="M72" s="14">
        <f>(D72+H72+K72)*L72</f>
        <v>8.0057099999999988</v>
      </c>
      <c r="N72" s="14">
        <f>D72+H72+K72+M72</f>
        <v>61.377109999999995</v>
      </c>
    </row>
    <row r="73" spans="1:14" x14ac:dyDescent="0.25">
      <c r="A73" s="13" t="s">
        <v>29</v>
      </c>
      <c r="B73" s="13"/>
      <c r="C73" s="13"/>
      <c r="D73" s="13"/>
      <c r="E73" s="13"/>
      <c r="F73" s="13"/>
      <c r="G73" s="13"/>
      <c r="H73" s="14"/>
      <c r="I73" s="13"/>
      <c r="J73" s="13"/>
      <c r="K73" s="14"/>
      <c r="L73" s="13"/>
      <c r="M73" s="13"/>
      <c r="N73" s="14"/>
    </row>
    <row r="74" spans="1:14" x14ac:dyDescent="0.25">
      <c r="A74" s="13" t="s">
        <v>19</v>
      </c>
      <c r="B74" s="13" t="s">
        <v>24</v>
      </c>
      <c r="C74" s="13"/>
      <c r="D74" s="13">
        <v>45.23</v>
      </c>
      <c r="E74" s="13"/>
      <c r="F74" s="13"/>
      <c r="G74" s="13"/>
      <c r="H74" s="14"/>
      <c r="I74" s="13"/>
      <c r="J74" s="13">
        <v>1.9998999999999999E-2</v>
      </c>
      <c r="K74" s="14">
        <f>D74*J74</f>
        <v>0.90455476999999995</v>
      </c>
      <c r="L74" s="13"/>
      <c r="M74" s="13"/>
      <c r="N74" s="14">
        <f>D72+H72+K72+M72+K74</f>
        <v>62.281664769999992</v>
      </c>
    </row>
    <row r="75" spans="1:14" x14ac:dyDescent="0.25">
      <c r="A75" s="25" t="s">
        <v>38</v>
      </c>
      <c r="B75" s="13"/>
      <c r="C75" s="13"/>
      <c r="D75" s="13"/>
      <c r="E75" s="13"/>
      <c r="F75" s="13"/>
      <c r="G75" s="13"/>
      <c r="H75" s="14"/>
      <c r="I75" s="13"/>
      <c r="J75" s="13"/>
      <c r="K75" s="14"/>
      <c r="L75" s="13"/>
      <c r="M75" s="13"/>
      <c r="N75" s="14"/>
    </row>
    <row r="76" spans="1:14" x14ac:dyDescent="0.25">
      <c r="A76" s="13"/>
      <c r="B76" s="13" t="s">
        <v>25</v>
      </c>
      <c r="C76" s="13"/>
      <c r="D76" s="13">
        <v>45.23</v>
      </c>
      <c r="E76" s="13"/>
      <c r="F76" s="13"/>
      <c r="G76" s="13"/>
      <c r="H76" s="14"/>
      <c r="I76" s="13"/>
      <c r="J76" s="13">
        <v>0.113333</v>
      </c>
      <c r="K76" s="14">
        <f>D76*J76</f>
        <v>5.1260515899999994</v>
      </c>
      <c r="L76" s="13"/>
      <c r="M76" s="13"/>
      <c r="N76" s="14">
        <f>D72+H72+K72+M72+K74+K76</f>
        <v>67.407716359999995</v>
      </c>
    </row>
    <row r="77" spans="1:14" x14ac:dyDescent="0.25">
      <c r="A77" s="13"/>
      <c r="B77" s="13"/>
      <c r="C77" s="13"/>
      <c r="D77" s="13"/>
      <c r="E77" s="13"/>
      <c r="F77" s="13"/>
      <c r="G77" s="13"/>
      <c r="H77" s="14"/>
      <c r="I77" s="13"/>
      <c r="J77" s="13"/>
      <c r="K77" s="14"/>
      <c r="L77" s="13"/>
      <c r="M77" s="13"/>
      <c r="N77" s="14"/>
    </row>
    <row r="78" spans="1:14" x14ac:dyDescent="0.25">
      <c r="A78" s="13"/>
      <c r="B78" s="13" t="s">
        <v>26</v>
      </c>
      <c r="C78" s="13"/>
      <c r="D78" s="13">
        <v>45.23</v>
      </c>
      <c r="E78" s="13"/>
      <c r="F78" s="13"/>
      <c r="G78" s="13">
        <v>0</v>
      </c>
      <c r="H78" s="14">
        <f>D78*G78</f>
        <v>0</v>
      </c>
      <c r="I78" s="13">
        <v>0.03</v>
      </c>
      <c r="J78" s="13"/>
      <c r="K78" s="14">
        <f>D78*I78</f>
        <v>1.3568999999999998</v>
      </c>
      <c r="L78" s="13">
        <v>0.15</v>
      </c>
      <c r="M78" s="14">
        <f>(H78+K78)*L78</f>
        <v>0.20353499999999997</v>
      </c>
      <c r="N78" s="14">
        <f>D72+H72+K72+M72+K74+K76+K78+M78</f>
        <v>68.968151359999993</v>
      </c>
    </row>
    <row r="79" spans="1:14" x14ac:dyDescent="0.25">
      <c r="A79" s="13"/>
      <c r="B79" s="13"/>
      <c r="C79" s="13"/>
      <c r="D79" s="13"/>
      <c r="E79" s="13"/>
      <c r="F79" s="13"/>
      <c r="G79" s="13"/>
      <c r="H79" s="14"/>
      <c r="I79" s="13"/>
      <c r="J79" s="13"/>
      <c r="K79" s="14"/>
      <c r="L79" s="13"/>
      <c r="M79" s="13"/>
      <c r="N79" s="14"/>
    </row>
    <row r="80" spans="1:14" x14ac:dyDescent="0.25">
      <c r="A80" s="13"/>
      <c r="B80" s="13"/>
      <c r="C80" s="13"/>
      <c r="D80" s="13"/>
      <c r="E80" s="13"/>
      <c r="F80" s="13"/>
      <c r="G80" s="13"/>
      <c r="H80" s="14">
        <f>SUM(H72:H79)</f>
        <v>5.4275999999999991</v>
      </c>
      <c r="I80" s="13"/>
      <c r="J80" s="13"/>
      <c r="K80" s="14">
        <f>SUM(K72:K79)</f>
        <v>10.101306359999999</v>
      </c>
      <c r="L80" s="13"/>
      <c r="M80" s="15">
        <f>SUM(M72:M79)</f>
        <v>8.2092449999999992</v>
      </c>
      <c r="N80" s="14"/>
    </row>
    <row r="81" spans="1:14" x14ac:dyDescent="0.25">
      <c r="A81" s="19"/>
      <c r="B81" s="19"/>
      <c r="C81" s="19"/>
      <c r="D81" s="19"/>
      <c r="E81" s="19"/>
      <c r="F81" s="19"/>
      <c r="G81" s="19"/>
      <c r="H81" s="20"/>
      <c r="I81" s="19"/>
      <c r="J81" s="19"/>
      <c r="K81" s="20"/>
      <c r="L81" s="19"/>
      <c r="M81" s="21"/>
      <c r="N81" s="20"/>
    </row>
    <row r="82" spans="1:14" x14ac:dyDescent="0.25">
      <c r="A82" s="6" t="s">
        <v>14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6" t="s">
        <v>15</v>
      </c>
      <c r="B83" s="4" t="s">
        <v>35</v>
      </c>
      <c r="C83" s="4" t="s">
        <v>32</v>
      </c>
      <c r="D83" s="4" t="s">
        <v>33</v>
      </c>
      <c r="E83" s="4" t="s">
        <v>34</v>
      </c>
      <c r="F83" s="4" t="s">
        <v>36</v>
      </c>
      <c r="G83" s="4" t="s">
        <v>3</v>
      </c>
      <c r="H83" s="4" t="s">
        <v>0</v>
      </c>
      <c r="I83" s="4" t="s">
        <v>4</v>
      </c>
      <c r="J83" s="4" t="s">
        <v>17</v>
      </c>
      <c r="K83" s="4" t="s">
        <v>1</v>
      </c>
      <c r="L83" s="4" t="s">
        <v>7</v>
      </c>
      <c r="M83" s="4" t="s">
        <v>2</v>
      </c>
      <c r="N83" s="4" t="s">
        <v>5</v>
      </c>
    </row>
    <row r="84" spans="1:14" x14ac:dyDescent="0.25">
      <c r="A84" s="6" t="s">
        <v>16</v>
      </c>
      <c r="B84" s="4" t="s">
        <v>6</v>
      </c>
      <c r="C84" s="4">
        <v>2000</v>
      </c>
      <c r="D84" s="4">
        <v>45.23</v>
      </c>
      <c r="E84" s="6">
        <v>36923</v>
      </c>
      <c r="F84" s="6">
        <v>37073</v>
      </c>
      <c r="G84" s="4">
        <v>0</v>
      </c>
      <c r="H84" s="7">
        <f>D84*G84</f>
        <v>0</v>
      </c>
      <c r="I84" s="4"/>
      <c r="J84" s="4">
        <v>3.9999E-2</v>
      </c>
      <c r="K84" s="7">
        <f>D84*J84</f>
        <v>1.8091547699999999</v>
      </c>
      <c r="L84" s="4">
        <v>0</v>
      </c>
      <c r="M84" s="7">
        <f>(D84+H84+K84)*L84</f>
        <v>0</v>
      </c>
      <c r="N84" s="7">
        <f>D84+H84+K84+M84</f>
        <v>47.039154769999996</v>
      </c>
    </row>
    <row r="85" spans="1:14" x14ac:dyDescent="0.25">
      <c r="A85" s="4" t="s">
        <v>29</v>
      </c>
      <c r="B85" s="4"/>
      <c r="C85" s="4"/>
      <c r="D85" s="4"/>
      <c r="E85" s="4"/>
      <c r="F85" s="4"/>
      <c r="G85" s="4"/>
      <c r="H85" s="7"/>
      <c r="I85" s="4"/>
      <c r="J85" s="4"/>
      <c r="K85" s="7"/>
      <c r="L85" s="4"/>
      <c r="M85" s="4"/>
      <c r="N85" s="7"/>
    </row>
    <row r="86" spans="1:14" x14ac:dyDescent="0.25">
      <c r="A86" s="4" t="s">
        <v>19</v>
      </c>
      <c r="B86" s="4" t="s">
        <v>24</v>
      </c>
      <c r="C86" s="4"/>
      <c r="D86" s="4">
        <v>45.23</v>
      </c>
      <c r="E86" s="4"/>
      <c r="F86" s="4"/>
      <c r="G86" s="4"/>
      <c r="H86" s="7"/>
      <c r="I86" s="4"/>
      <c r="J86" s="4">
        <v>1.9998999999999999E-2</v>
      </c>
      <c r="K86" s="7">
        <f>D86*J86</f>
        <v>0.90455476999999995</v>
      </c>
      <c r="L86" s="4"/>
      <c r="M86" s="4"/>
      <c r="N86" s="7">
        <f>D84+H84+K84+M84+K86</f>
        <v>47.943709539999993</v>
      </c>
    </row>
    <row r="87" spans="1:14" x14ac:dyDescent="0.25">
      <c r="A87" s="24" t="s">
        <v>38</v>
      </c>
      <c r="B87" s="4"/>
      <c r="C87" s="4"/>
      <c r="D87" s="4"/>
      <c r="E87" s="4"/>
      <c r="F87" s="4"/>
      <c r="G87" s="4"/>
      <c r="H87" s="7"/>
      <c r="I87" s="4"/>
      <c r="J87" s="4"/>
      <c r="K87" s="7"/>
      <c r="L87" s="4"/>
      <c r="M87" s="4"/>
      <c r="N87" s="7"/>
    </row>
    <row r="88" spans="1:14" x14ac:dyDescent="0.25">
      <c r="A88" s="4"/>
      <c r="B88" s="4" t="s">
        <v>27</v>
      </c>
      <c r="C88" s="4"/>
      <c r="D88" s="4">
        <v>45.23</v>
      </c>
      <c r="E88" s="4"/>
      <c r="F88" s="4"/>
      <c r="G88" s="4"/>
      <c r="H88" s="7"/>
      <c r="I88" s="4"/>
      <c r="J88" s="4">
        <v>6.6666000000000003E-2</v>
      </c>
      <c r="K88" s="7">
        <f>D88*J88</f>
        <v>3.0153031800000001</v>
      </c>
      <c r="L88" s="4"/>
      <c r="M88" s="4"/>
      <c r="N88" s="7">
        <f>D84+H84+K84+M84+K86+K88</f>
        <v>50.95901271999999</v>
      </c>
    </row>
    <row r="89" spans="1:14" x14ac:dyDescent="0.25">
      <c r="A89" s="4"/>
      <c r="B89" s="4"/>
      <c r="C89" s="4"/>
      <c r="D89" s="4"/>
      <c r="E89" s="4"/>
      <c r="F89" s="4"/>
      <c r="G89" s="4"/>
      <c r="H89" s="7"/>
      <c r="I89" s="4"/>
      <c r="J89" s="4"/>
      <c r="K89" s="7"/>
      <c r="L89" s="4"/>
      <c r="M89" s="4"/>
      <c r="N89" s="7"/>
    </row>
    <row r="90" spans="1:14" x14ac:dyDescent="0.25">
      <c r="A90" s="4"/>
      <c r="B90" s="4" t="s">
        <v>26</v>
      </c>
      <c r="C90" s="4"/>
      <c r="D90" s="4">
        <v>45.23</v>
      </c>
      <c r="E90" s="4"/>
      <c r="F90" s="4"/>
      <c r="G90" s="4">
        <v>0.12</v>
      </c>
      <c r="H90" s="7">
        <f>D90*G90</f>
        <v>5.4275999999999991</v>
      </c>
      <c r="I90" s="4">
        <v>0.1</v>
      </c>
      <c r="J90" s="4"/>
      <c r="K90" s="7">
        <f>D90*I90</f>
        <v>4.5229999999999997</v>
      </c>
      <c r="L90" s="4">
        <v>0.15</v>
      </c>
      <c r="M90" s="7">
        <f>(D90+H90+K90)*L90</f>
        <v>8.2770899999999994</v>
      </c>
      <c r="N90" s="7">
        <f>D84+H84+K84+M84+H86+K86+M86+H88+K88+M88+H90+K90+M90</f>
        <v>69.186702719999985</v>
      </c>
    </row>
    <row r="91" spans="1:14" x14ac:dyDescent="0.25">
      <c r="A91" s="4"/>
      <c r="B91" s="4"/>
      <c r="C91" s="4"/>
      <c r="D91" s="4"/>
      <c r="E91" s="4"/>
      <c r="F91" s="4"/>
      <c r="G91" s="4"/>
      <c r="H91" s="7"/>
      <c r="I91" s="4"/>
      <c r="J91" s="4"/>
      <c r="K91" s="7"/>
      <c r="L91" s="4"/>
      <c r="M91" s="4"/>
      <c r="N91" s="7"/>
    </row>
    <row r="92" spans="1:14" x14ac:dyDescent="0.25">
      <c r="A92" s="4"/>
      <c r="B92" s="4"/>
      <c r="C92" s="4"/>
      <c r="D92" s="4"/>
      <c r="E92" s="4"/>
      <c r="F92" s="4"/>
      <c r="G92" s="4"/>
      <c r="H92" s="7">
        <f>SUM(H84:H91)</f>
        <v>5.4275999999999991</v>
      </c>
      <c r="I92" s="4"/>
      <c r="J92" s="4"/>
      <c r="K92" s="7">
        <f>SUM(K84:K91)</f>
        <v>10.25201272</v>
      </c>
      <c r="L92" s="4"/>
      <c r="M92" s="8">
        <f>SUM(M84:M91)</f>
        <v>8.2770899999999994</v>
      </c>
      <c r="N92" s="7"/>
    </row>
    <row r="93" spans="1:14" x14ac:dyDescent="0.25">
      <c r="A93" s="40"/>
      <c r="B93" s="40"/>
      <c r="C93" s="40"/>
      <c r="D93" s="40"/>
      <c r="E93" s="40"/>
      <c r="F93" s="40"/>
      <c r="G93" s="40"/>
      <c r="H93" s="41"/>
      <c r="I93" s="40"/>
      <c r="J93" s="40"/>
      <c r="K93" s="41"/>
      <c r="L93" s="40"/>
      <c r="M93" s="42"/>
      <c r="N93" s="41"/>
    </row>
    <row r="94" spans="1:14" x14ac:dyDescent="0.25">
      <c r="A94" s="40"/>
      <c r="B94" s="40"/>
      <c r="C94" s="40"/>
      <c r="D94" s="40"/>
      <c r="E94" s="40"/>
      <c r="F94" s="40"/>
      <c r="G94" s="40"/>
      <c r="H94" s="41"/>
      <c r="I94" s="40"/>
      <c r="J94" s="40"/>
      <c r="K94" s="41"/>
      <c r="L94" s="40"/>
      <c r="M94" s="42"/>
      <c r="N94" s="41"/>
    </row>
    <row r="95" spans="1:14" x14ac:dyDescent="0.25">
      <c r="A95" s="19"/>
      <c r="B95" s="19"/>
      <c r="C95" s="19"/>
      <c r="D95" s="19"/>
      <c r="E95" s="19"/>
      <c r="F95" s="19"/>
      <c r="G95" s="19"/>
      <c r="H95" s="20"/>
      <c r="I95" s="19"/>
      <c r="J95" s="19"/>
      <c r="K95" s="20"/>
      <c r="L95" s="19"/>
      <c r="M95" s="21"/>
      <c r="N95" s="20"/>
    </row>
    <row r="96" spans="1:14" x14ac:dyDescent="0.25">
      <c r="A96" s="16" t="s">
        <v>14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1:14" x14ac:dyDescent="0.25">
      <c r="A97" s="16" t="s">
        <v>15</v>
      </c>
      <c r="B97" s="17" t="s">
        <v>35</v>
      </c>
      <c r="C97" s="17" t="s">
        <v>32</v>
      </c>
      <c r="D97" s="17" t="s">
        <v>33</v>
      </c>
      <c r="E97" s="17" t="s">
        <v>34</v>
      </c>
      <c r="F97" s="17" t="s">
        <v>36</v>
      </c>
      <c r="G97" s="17" t="s">
        <v>3</v>
      </c>
      <c r="H97" s="17" t="s">
        <v>0</v>
      </c>
      <c r="I97" s="17" t="s">
        <v>4</v>
      </c>
      <c r="J97" s="17" t="s">
        <v>17</v>
      </c>
      <c r="K97" s="17" t="s">
        <v>1</v>
      </c>
      <c r="L97" s="17" t="s">
        <v>7</v>
      </c>
      <c r="M97" s="17" t="s">
        <v>2</v>
      </c>
      <c r="N97" s="17" t="s">
        <v>5</v>
      </c>
    </row>
    <row r="98" spans="1:14" x14ac:dyDescent="0.25">
      <c r="A98" s="16" t="s">
        <v>16</v>
      </c>
      <c r="B98" s="17" t="s">
        <v>6</v>
      </c>
      <c r="C98" s="17">
        <v>2000</v>
      </c>
      <c r="D98" s="17">
        <v>45.23</v>
      </c>
      <c r="E98" s="16">
        <v>36923</v>
      </c>
      <c r="F98" s="16">
        <v>37073</v>
      </c>
      <c r="G98" s="17">
        <v>0</v>
      </c>
      <c r="H98" s="18">
        <f>D98*G98</f>
        <v>0</v>
      </c>
      <c r="I98" s="17"/>
      <c r="J98" s="17">
        <v>3.9999E-2</v>
      </c>
      <c r="K98" s="18">
        <f>D98*J98</f>
        <v>1.8091547699999999</v>
      </c>
      <c r="L98" s="17">
        <v>0</v>
      </c>
      <c r="M98" s="18">
        <f>(D98+H98+K98)*L98</f>
        <v>0</v>
      </c>
      <c r="N98" s="18">
        <f>D98+H98+K98+M98</f>
        <v>47.039154769999996</v>
      </c>
    </row>
    <row r="99" spans="1:14" x14ac:dyDescent="0.25">
      <c r="A99" s="17" t="s">
        <v>29</v>
      </c>
      <c r="B99" s="17"/>
      <c r="C99" s="17"/>
      <c r="D99" s="17"/>
      <c r="E99" s="17"/>
      <c r="F99" s="17"/>
      <c r="G99" s="17"/>
      <c r="H99" s="18"/>
      <c r="I99" s="17"/>
      <c r="J99" s="17"/>
      <c r="K99" s="18"/>
      <c r="L99" s="17"/>
      <c r="M99" s="18"/>
      <c r="N99" s="18"/>
    </row>
    <row r="100" spans="1:14" x14ac:dyDescent="0.25">
      <c r="A100" s="17" t="s">
        <v>19</v>
      </c>
      <c r="B100" s="17" t="s">
        <v>24</v>
      </c>
      <c r="C100" s="17"/>
      <c r="D100" s="17">
        <v>45.23</v>
      </c>
      <c r="E100" s="17"/>
      <c r="F100" s="17"/>
      <c r="G100" s="17"/>
      <c r="H100" s="18"/>
      <c r="I100" s="17"/>
      <c r="J100" s="17">
        <v>1.9998999999999999E-2</v>
      </c>
      <c r="K100" s="18">
        <f>D100*J100</f>
        <v>0.90455476999999995</v>
      </c>
      <c r="L100" s="17">
        <v>0</v>
      </c>
      <c r="M100" s="18">
        <f>(D100+H100+K100)*L100</f>
        <v>0</v>
      </c>
      <c r="N100" s="18">
        <f>D98+H98+K98+M98+H100+K100+M100</f>
        <v>47.943709539999993</v>
      </c>
    </row>
    <row r="101" spans="1:14" x14ac:dyDescent="0.25">
      <c r="A101" s="23" t="s">
        <v>38</v>
      </c>
      <c r="B101" s="17"/>
      <c r="C101" s="17"/>
      <c r="D101" s="17"/>
      <c r="E101" s="17"/>
      <c r="F101" s="17"/>
      <c r="G101" s="17"/>
      <c r="H101" s="18"/>
      <c r="I101" s="17"/>
      <c r="J101" s="17"/>
      <c r="K101" s="18"/>
      <c r="L101" s="17"/>
      <c r="M101" s="18"/>
      <c r="N101" s="18"/>
    </row>
    <row r="102" spans="1:14" x14ac:dyDescent="0.25">
      <c r="A102" s="17"/>
      <c r="B102" s="17" t="s">
        <v>27</v>
      </c>
      <c r="C102" s="17"/>
      <c r="D102" s="17">
        <v>45.23</v>
      </c>
      <c r="E102" s="17"/>
      <c r="F102" s="17"/>
      <c r="G102" s="17"/>
      <c r="H102" s="18"/>
      <c r="I102" s="17"/>
      <c r="J102" s="17">
        <v>6.6666000000000003E-2</v>
      </c>
      <c r="K102" s="18">
        <f>D102*J102</f>
        <v>3.0153031800000001</v>
      </c>
      <c r="L102" s="17">
        <v>0</v>
      </c>
      <c r="M102" s="18">
        <f>(D102+H102+K102)*L102</f>
        <v>0</v>
      </c>
      <c r="N102" s="18">
        <f>D98+H98+K98+M98+H100+K100+M100+H102+K102+M102</f>
        <v>50.95901271999999</v>
      </c>
    </row>
    <row r="103" spans="1:14" x14ac:dyDescent="0.25">
      <c r="A103" s="17"/>
      <c r="B103" s="17"/>
      <c r="C103" s="17"/>
      <c r="D103" s="17"/>
      <c r="E103" s="17"/>
      <c r="F103" s="17"/>
      <c r="G103" s="17"/>
      <c r="H103" s="18"/>
      <c r="I103" s="17"/>
      <c r="J103" s="17"/>
      <c r="K103" s="18"/>
      <c r="L103" s="17"/>
      <c r="M103" s="18"/>
      <c r="N103" s="18"/>
    </row>
    <row r="104" spans="1:14" x14ac:dyDescent="0.25">
      <c r="A104" s="17"/>
      <c r="B104" s="17" t="s">
        <v>21</v>
      </c>
      <c r="C104" s="17"/>
      <c r="D104" s="17">
        <v>45.23</v>
      </c>
      <c r="E104" s="17"/>
      <c r="F104" s="17"/>
      <c r="G104" s="17">
        <v>0.12</v>
      </c>
      <c r="H104" s="18">
        <f>D104*G104</f>
        <v>5.4275999999999991</v>
      </c>
      <c r="I104" s="17">
        <v>0.04</v>
      </c>
      <c r="J104" s="17"/>
      <c r="K104" s="18">
        <f>D104*I104</f>
        <v>1.8091999999999999</v>
      </c>
      <c r="L104" s="17">
        <v>0.15</v>
      </c>
      <c r="M104" s="18">
        <f>(D104+H104+K104)*L104</f>
        <v>7.8700199999999985</v>
      </c>
      <c r="N104" s="18">
        <f>D98+H98+K98+M98+K100+K102+K104+M104</f>
        <v>60.638232719999984</v>
      </c>
    </row>
    <row r="105" spans="1:14" x14ac:dyDescent="0.25">
      <c r="A105" s="17"/>
      <c r="B105" s="17"/>
      <c r="C105" s="17"/>
      <c r="D105" s="17"/>
      <c r="E105" s="17"/>
      <c r="F105" s="17"/>
      <c r="G105" s="17"/>
      <c r="H105" s="18"/>
      <c r="I105" s="17"/>
      <c r="J105" s="17"/>
      <c r="K105" s="18"/>
      <c r="L105" s="17"/>
      <c r="M105" s="18"/>
      <c r="N105" s="18"/>
    </row>
    <row r="106" spans="1:14" x14ac:dyDescent="0.25">
      <c r="A106" s="17"/>
      <c r="B106" s="17" t="s">
        <v>28</v>
      </c>
      <c r="C106" s="17"/>
      <c r="D106" s="17">
        <v>45.23</v>
      </c>
      <c r="E106" s="17"/>
      <c r="F106" s="17"/>
      <c r="G106" s="17">
        <v>0</v>
      </c>
      <c r="H106" s="18">
        <f>D106*G106</f>
        <v>0</v>
      </c>
      <c r="I106" s="17">
        <v>0.04</v>
      </c>
      <c r="J106" s="17"/>
      <c r="K106" s="18">
        <f>D106*I106</f>
        <v>1.8091999999999999</v>
      </c>
      <c r="L106" s="17">
        <v>0.15</v>
      </c>
      <c r="M106" s="18">
        <f>(H106+K106)*L106</f>
        <v>0.27137999999999995</v>
      </c>
      <c r="N106" s="18">
        <f>D98+H98+K98+M98+H100+K100+M100+H102+K102+M102+H104+K104+M104+H106+K106+M106</f>
        <v>68.146412719999987</v>
      </c>
    </row>
    <row r="107" spans="1:14" x14ac:dyDescent="0.25">
      <c r="A107" s="17"/>
      <c r="B107" s="17"/>
      <c r="C107" s="17"/>
      <c r="D107" s="17"/>
      <c r="E107" s="17"/>
      <c r="F107" s="17"/>
      <c r="G107" s="17"/>
      <c r="H107" s="18"/>
      <c r="I107" s="17"/>
      <c r="J107" s="17"/>
      <c r="K107" s="18"/>
      <c r="L107" s="17"/>
      <c r="M107" s="18"/>
      <c r="N107" s="18"/>
    </row>
    <row r="108" spans="1:14" x14ac:dyDescent="0.25">
      <c r="A108" s="17"/>
      <c r="B108" s="17"/>
      <c r="C108" s="17"/>
      <c r="D108" s="17"/>
      <c r="E108" s="17"/>
      <c r="F108" s="17"/>
      <c r="G108" s="17"/>
      <c r="H108" s="18">
        <f>SUM(H98:H107)</f>
        <v>5.4275999999999991</v>
      </c>
      <c r="I108" s="17"/>
      <c r="J108" s="17"/>
      <c r="K108" s="18">
        <f>SUM(K98:K107)</f>
        <v>9.3474127199999995</v>
      </c>
      <c r="L108" s="17"/>
      <c r="M108" s="18">
        <f>SUM(M98:M107)</f>
        <v>8.1413999999999991</v>
      </c>
      <c r="N108" s="18"/>
    </row>
    <row r="109" spans="1:14" s="19" customFormat="1" x14ac:dyDescent="0.25">
      <c r="A109" s="28"/>
      <c r="B109" s="28"/>
      <c r="C109" s="28"/>
      <c r="D109" s="28"/>
      <c r="E109" s="28"/>
      <c r="F109" s="28"/>
      <c r="G109" s="28"/>
      <c r="H109" s="29"/>
      <c r="I109" s="28"/>
      <c r="J109" s="28"/>
      <c r="K109" s="29"/>
      <c r="L109" s="28"/>
      <c r="M109" s="29"/>
      <c r="N109" s="29"/>
    </row>
    <row r="110" spans="1:14" s="19" customFormat="1" x14ac:dyDescent="0.25">
      <c r="A110" s="1" t="s">
        <v>47</v>
      </c>
      <c r="B110" s="28"/>
      <c r="C110" s="28"/>
      <c r="D110" s="28"/>
      <c r="E110" s="28"/>
      <c r="F110" s="28"/>
      <c r="G110" s="28"/>
      <c r="H110" s="29"/>
      <c r="I110" s="28"/>
      <c r="J110" s="28"/>
      <c r="K110" s="29"/>
      <c r="L110" s="28"/>
      <c r="M110" s="29"/>
      <c r="N110" s="29"/>
    </row>
    <row r="111" spans="1:14" s="19" customFormat="1" x14ac:dyDescent="0.25">
      <c r="A111" s="1" t="s">
        <v>29</v>
      </c>
      <c r="B111" s="28"/>
      <c r="C111" s="28"/>
      <c r="D111" s="28"/>
      <c r="E111" s="28"/>
      <c r="F111" s="28"/>
      <c r="G111" s="28"/>
      <c r="H111" s="29"/>
      <c r="I111" s="28"/>
      <c r="J111" s="28"/>
      <c r="K111" s="29"/>
      <c r="L111" s="28"/>
      <c r="M111" s="29"/>
      <c r="N111" s="29"/>
    </row>
    <row r="112" spans="1:14" s="19" customFormat="1" x14ac:dyDescent="0.25">
      <c r="A112" s="1" t="s">
        <v>48</v>
      </c>
      <c r="B112" s="28"/>
      <c r="C112" s="28"/>
      <c r="D112" s="28"/>
      <c r="E112" s="28"/>
      <c r="F112" s="28"/>
      <c r="G112" s="28"/>
      <c r="H112" s="29"/>
      <c r="I112" s="28"/>
      <c r="J112" s="28"/>
      <c r="K112" s="29"/>
      <c r="L112" s="28"/>
      <c r="M112" s="29"/>
      <c r="N112" s="29"/>
    </row>
    <row r="113" spans="1:14" x14ac:dyDescent="0.25">
      <c r="A113" s="9" t="s">
        <v>11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x14ac:dyDescent="0.25">
      <c r="A114" s="9" t="s">
        <v>12</v>
      </c>
      <c r="B114" s="5" t="s">
        <v>35</v>
      </c>
      <c r="C114" s="5" t="s">
        <v>32</v>
      </c>
      <c r="D114" s="5" t="s">
        <v>33</v>
      </c>
      <c r="E114" s="5" t="s">
        <v>34</v>
      </c>
      <c r="F114" s="5" t="s">
        <v>36</v>
      </c>
      <c r="G114" s="5" t="s">
        <v>3</v>
      </c>
      <c r="H114" s="5" t="s">
        <v>0</v>
      </c>
      <c r="I114" s="5" t="s">
        <v>4</v>
      </c>
      <c r="J114" s="5" t="s">
        <v>17</v>
      </c>
      <c r="K114" s="5" t="s">
        <v>1</v>
      </c>
      <c r="L114" s="5" t="s">
        <v>7</v>
      </c>
      <c r="M114" s="5" t="s">
        <v>2</v>
      </c>
      <c r="N114" s="5" t="s">
        <v>5</v>
      </c>
    </row>
    <row r="115" spans="1:14" x14ac:dyDescent="0.25">
      <c r="A115" s="9" t="s">
        <v>13</v>
      </c>
      <c r="B115" s="5" t="s">
        <v>20</v>
      </c>
      <c r="C115" s="5">
        <v>2000</v>
      </c>
      <c r="D115" s="5">
        <v>45.23</v>
      </c>
      <c r="E115" s="39">
        <v>37012</v>
      </c>
      <c r="F115" s="9">
        <v>37073</v>
      </c>
      <c r="G115" s="5">
        <v>0.12</v>
      </c>
      <c r="H115" s="10">
        <f>D115*G115</f>
        <v>5.4275999999999991</v>
      </c>
      <c r="I115" s="5">
        <v>0.03</v>
      </c>
      <c r="J115" s="5"/>
      <c r="K115" s="10">
        <f>D115*I115</f>
        <v>1.3568999999999998</v>
      </c>
      <c r="L115" s="5">
        <v>0.15</v>
      </c>
      <c r="M115" s="10">
        <f>(D115+H115+K115)*L115</f>
        <v>7.8021749999999992</v>
      </c>
      <c r="N115" s="10">
        <f>D115+H115+K115+M115</f>
        <v>59.816674999999996</v>
      </c>
    </row>
    <row r="116" spans="1:14" x14ac:dyDescent="0.25">
      <c r="A116" s="5" t="s">
        <v>29</v>
      </c>
      <c r="B116" s="5"/>
      <c r="C116" s="5"/>
      <c r="D116" s="5"/>
      <c r="E116" s="5"/>
      <c r="F116" s="5"/>
      <c r="G116" s="5"/>
      <c r="H116" s="10"/>
      <c r="I116" s="5"/>
      <c r="J116" s="5"/>
      <c r="K116" s="10"/>
      <c r="L116" s="5"/>
      <c r="M116" s="5"/>
      <c r="N116" s="10"/>
    </row>
    <row r="117" spans="1:14" x14ac:dyDescent="0.25">
      <c r="A117" s="5" t="s">
        <v>19</v>
      </c>
      <c r="B117" s="5" t="s">
        <v>24</v>
      </c>
      <c r="C117" s="5"/>
      <c r="D117" s="5">
        <v>45.23</v>
      </c>
      <c r="E117" s="5"/>
      <c r="F117" s="5"/>
      <c r="G117" s="5"/>
      <c r="H117" s="10"/>
      <c r="I117" s="5"/>
      <c r="J117" s="5">
        <v>1.9998999999999999E-2</v>
      </c>
      <c r="K117" s="10">
        <f>D117*J117</f>
        <v>0.90455476999999995</v>
      </c>
      <c r="L117" s="5"/>
      <c r="M117" s="5"/>
      <c r="N117" s="10">
        <f>D115+H115+K115+M115+K117</f>
        <v>60.721229769999994</v>
      </c>
    </row>
    <row r="118" spans="1:14" x14ac:dyDescent="0.25">
      <c r="A118" s="22" t="s">
        <v>38</v>
      </c>
      <c r="B118" s="5"/>
      <c r="C118" s="5"/>
      <c r="D118" s="5"/>
      <c r="E118" s="5"/>
      <c r="F118" s="5"/>
      <c r="G118" s="5"/>
      <c r="H118" s="10"/>
      <c r="I118" s="5"/>
      <c r="J118" s="5"/>
      <c r="K118" s="10"/>
      <c r="L118" s="5"/>
      <c r="M118" s="5"/>
      <c r="N118" s="10"/>
    </row>
    <row r="119" spans="1:14" x14ac:dyDescent="0.25">
      <c r="A119" s="5"/>
      <c r="B119" s="5" t="s">
        <v>25</v>
      </c>
      <c r="C119" s="5"/>
      <c r="D119" s="5">
        <v>45.23</v>
      </c>
      <c r="E119" s="5"/>
      <c r="F119" s="5"/>
      <c r="G119" s="5"/>
      <c r="H119" s="10"/>
      <c r="I119" s="5"/>
      <c r="J119" s="5">
        <v>0.113333</v>
      </c>
      <c r="K119" s="10">
        <f>D119*J119</f>
        <v>5.1260515899999994</v>
      </c>
      <c r="L119" s="5"/>
      <c r="M119" s="5"/>
      <c r="N119" s="10">
        <f>D115+H115+K115+M115+K117+K119</f>
        <v>65.847281359999997</v>
      </c>
    </row>
    <row r="120" spans="1:14" x14ac:dyDescent="0.25">
      <c r="A120" s="5"/>
      <c r="B120" s="5"/>
      <c r="C120" s="5"/>
      <c r="D120" s="5"/>
      <c r="E120" s="5"/>
      <c r="F120" s="5"/>
      <c r="G120" s="5"/>
      <c r="H120" s="10"/>
      <c r="I120" s="5"/>
      <c r="J120" s="5"/>
      <c r="K120" s="10"/>
      <c r="L120" s="5"/>
      <c r="M120" s="5"/>
      <c r="N120" s="10"/>
    </row>
    <row r="121" spans="1:14" x14ac:dyDescent="0.25">
      <c r="A121" s="5"/>
      <c r="B121" s="5" t="s">
        <v>26</v>
      </c>
      <c r="C121" s="5"/>
      <c r="D121" s="5">
        <v>45.23</v>
      </c>
      <c r="E121" s="5"/>
      <c r="F121" s="5"/>
      <c r="G121" s="5">
        <v>0</v>
      </c>
      <c r="H121" s="10">
        <f>D121*G121</f>
        <v>0</v>
      </c>
      <c r="I121" s="5">
        <v>0.03</v>
      </c>
      <c r="J121" s="5"/>
      <c r="K121" s="10">
        <f>D121*I121</f>
        <v>1.3568999999999998</v>
      </c>
      <c r="L121" s="5">
        <v>0.15</v>
      </c>
      <c r="M121" s="10">
        <f>(H121+K121)*L121</f>
        <v>0.20353499999999997</v>
      </c>
      <c r="N121" s="10">
        <f>D115+H115+K115+M115+K117+K119+K121+M121</f>
        <v>67.407716359999995</v>
      </c>
    </row>
    <row r="122" spans="1:14" x14ac:dyDescent="0.25">
      <c r="A122" s="5"/>
      <c r="B122" s="5"/>
      <c r="C122" s="5"/>
      <c r="D122" s="5"/>
      <c r="E122" s="5"/>
      <c r="F122" s="5"/>
      <c r="G122" s="5"/>
      <c r="H122" s="10"/>
      <c r="I122" s="5"/>
      <c r="J122" s="5"/>
      <c r="K122" s="10"/>
      <c r="L122" s="5"/>
      <c r="M122" s="5"/>
      <c r="N122" s="10"/>
    </row>
    <row r="123" spans="1:14" x14ac:dyDescent="0.25">
      <c r="A123" s="5"/>
      <c r="B123" s="5"/>
      <c r="C123" s="5"/>
      <c r="D123" s="5"/>
      <c r="E123" s="5"/>
      <c r="F123" s="5"/>
      <c r="G123" s="5"/>
      <c r="H123" s="10">
        <f>SUM(H115:H122)</f>
        <v>5.4275999999999991</v>
      </c>
      <c r="I123" s="5"/>
      <c r="J123" s="5"/>
      <c r="K123" s="10">
        <f>SUM(K115:K122)</f>
        <v>8.7444063599999993</v>
      </c>
      <c r="L123" s="5"/>
      <c r="M123" s="11">
        <f>SUM(M115:M122)</f>
        <v>8.0057099999999988</v>
      </c>
      <c r="N123" s="10"/>
    </row>
    <row r="124" spans="1:14" s="19" customFormat="1" x14ac:dyDescent="0.25">
      <c r="A124" s="28"/>
      <c r="B124" s="28"/>
      <c r="C124" s="28"/>
      <c r="D124" s="28"/>
      <c r="E124" s="28"/>
      <c r="F124" s="28"/>
      <c r="G124" s="28"/>
      <c r="H124" s="29"/>
      <c r="I124" s="28"/>
      <c r="J124" s="28"/>
      <c r="K124" s="29"/>
      <c r="L124" s="28"/>
      <c r="M124" s="31"/>
      <c r="N124" s="29"/>
    </row>
    <row r="125" spans="1:14" x14ac:dyDescent="0.25">
      <c r="A125" s="12" t="s">
        <v>11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1:14" x14ac:dyDescent="0.25">
      <c r="A126" s="12" t="s">
        <v>12</v>
      </c>
      <c r="B126" s="13" t="s">
        <v>35</v>
      </c>
      <c r="C126" s="13" t="s">
        <v>32</v>
      </c>
      <c r="D126" s="13" t="s">
        <v>33</v>
      </c>
      <c r="E126" s="13" t="s">
        <v>34</v>
      </c>
      <c r="F126" s="13" t="s">
        <v>36</v>
      </c>
      <c r="G126" s="13" t="s">
        <v>3</v>
      </c>
      <c r="H126" s="13" t="s">
        <v>0</v>
      </c>
      <c r="I126" s="13" t="s">
        <v>4</v>
      </c>
      <c r="J126" s="13" t="s">
        <v>17</v>
      </c>
      <c r="K126" s="13" t="s">
        <v>1</v>
      </c>
      <c r="L126" s="13" t="s">
        <v>7</v>
      </c>
      <c r="M126" s="13" t="s">
        <v>2</v>
      </c>
      <c r="N126" s="13" t="s">
        <v>5</v>
      </c>
    </row>
    <row r="127" spans="1:14" x14ac:dyDescent="0.25">
      <c r="A127" s="12" t="s">
        <v>13</v>
      </c>
      <c r="B127" s="13" t="s">
        <v>20</v>
      </c>
      <c r="C127" s="13">
        <v>2000</v>
      </c>
      <c r="D127" s="13">
        <v>45.23</v>
      </c>
      <c r="E127" s="30">
        <v>37043</v>
      </c>
      <c r="F127" s="12">
        <v>37073</v>
      </c>
      <c r="G127" s="13">
        <v>0.12</v>
      </c>
      <c r="H127" s="14">
        <f>D127*G127</f>
        <v>5.4275999999999991</v>
      </c>
      <c r="I127" s="13">
        <v>0.02</v>
      </c>
      <c r="J127" s="13"/>
      <c r="K127" s="14">
        <f>D127*I127</f>
        <v>0.90459999999999996</v>
      </c>
      <c r="L127" s="13">
        <v>0.15</v>
      </c>
      <c r="M127" s="14">
        <f>(D127+H127+K127)*L127</f>
        <v>7.734329999999999</v>
      </c>
      <c r="N127" s="14">
        <f>D127+H127+K127+M127</f>
        <v>59.296529999999997</v>
      </c>
    </row>
    <row r="128" spans="1:14" x14ac:dyDescent="0.25">
      <c r="A128" s="13" t="s">
        <v>29</v>
      </c>
      <c r="B128" s="13"/>
      <c r="C128" s="13"/>
      <c r="D128" s="13"/>
      <c r="E128" s="13"/>
      <c r="F128" s="13"/>
      <c r="G128" s="13"/>
      <c r="H128" s="14"/>
      <c r="I128" s="13"/>
      <c r="J128" s="13"/>
      <c r="K128" s="14"/>
      <c r="L128" s="13"/>
      <c r="M128" s="13"/>
      <c r="N128" s="14"/>
    </row>
    <row r="129" spans="1:14" x14ac:dyDescent="0.25">
      <c r="A129" s="13" t="s">
        <v>19</v>
      </c>
      <c r="B129" s="13" t="s">
        <v>24</v>
      </c>
      <c r="C129" s="13"/>
      <c r="D129" s="13">
        <v>45.23</v>
      </c>
      <c r="E129" s="13"/>
      <c r="F129" s="13"/>
      <c r="G129" s="13"/>
      <c r="H129" s="14"/>
      <c r="I129" s="13"/>
      <c r="J129" s="13">
        <v>1.9998999999999999E-2</v>
      </c>
      <c r="K129" s="14">
        <f>D129*J129</f>
        <v>0.90455476999999995</v>
      </c>
      <c r="L129" s="13"/>
      <c r="M129" s="13"/>
      <c r="N129" s="14">
        <f>D127+H127+K127+M127+K129</f>
        <v>60.201084769999994</v>
      </c>
    </row>
    <row r="130" spans="1:14" x14ac:dyDescent="0.25">
      <c r="A130" s="25" t="s">
        <v>38</v>
      </c>
      <c r="B130" s="13"/>
      <c r="C130" s="13"/>
      <c r="D130" s="13"/>
      <c r="E130" s="13"/>
      <c r="F130" s="13"/>
      <c r="G130" s="13"/>
      <c r="H130" s="14"/>
      <c r="I130" s="13"/>
      <c r="J130" s="13"/>
      <c r="K130" s="14"/>
      <c r="L130" s="13"/>
      <c r="M130" s="13"/>
      <c r="N130" s="14"/>
    </row>
    <row r="131" spans="1:14" x14ac:dyDescent="0.25">
      <c r="A131" s="13"/>
      <c r="B131" s="13" t="s">
        <v>25</v>
      </c>
      <c r="C131" s="13"/>
      <c r="D131" s="13">
        <v>45.23</v>
      </c>
      <c r="E131" s="13"/>
      <c r="F131" s="13"/>
      <c r="G131" s="13"/>
      <c r="H131" s="14"/>
      <c r="I131" s="13"/>
      <c r="J131" s="13">
        <v>0.113333</v>
      </c>
      <c r="K131" s="14">
        <f>D131*J131</f>
        <v>5.1260515899999994</v>
      </c>
      <c r="L131" s="13"/>
      <c r="M131" s="13"/>
      <c r="N131" s="14">
        <f>D127+H127+K127+M127+K129+K131</f>
        <v>65.327136359999997</v>
      </c>
    </row>
    <row r="132" spans="1:14" x14ac:dyDescent="0.25">
      <c r="A132" s="13"/>
      <c r="B132" s="13"/>
      <c r="C132" s="13"/>
      <c r="D132" s="13"/>
      <c r="E132" s="13"/>
      <c r="F132" s="13"/>
      <c r="G132" s="13"/>
      <c r="H132" s="14"/>
      <c r="I132" s="13"/>
      <c r="J132" s="13"/>
      <c r="K132" s="14"/>
      <c r="L132" s="13"/>
      <c r="M132" s="13"/>
      <c r="N132" s="14"/>
    </row>
    <row r="133" spans="1:14" x14ac:dyDescent="0.25">
      <c r="A133" s="13"/>
      <c r="B133" s="13" t="s">
        <v>26</v>
      </c>
      <c r="C133" s="13"/>
      <c r="D133" s="13">
        <v>45.23</v>
      </c>
      <c r="E133" s="13"/>
      <c r="F133" s="13"/>
      <c r="G133" s="13">
        <v>0</v>
      </c>
      <c r="H133" s="14">
        <f>D133*G133</f>
        <v>0</v>
      </c>
      <c r="I133" s="13">
        <v>0.03</v>
      </c>
      <c r="J133" s="13"/>
      <c r="K133" s="14">
        <f>D133*I133</f>
        <v>1.3568999999999998</v>
      </c>
      <c r="L133" s="13">
        <v>0.15</v>
      </c>
      <c r="M133" s="14">
        <f>(H133+K133)*L133</f>
        <v>0.20353499999999997</v>
      </c>
      <c r="N133" s="14">
        <f>D127+H127+K127+M127+K129+K131+K133+M133</f>
        <v>66.887571359999995</v>
      </c>
    </row>
    <row r="134" spans="1:14" x14ac:dyDescent="0.25">
      <c r="A134" s="13"/>
      <c r="B134" s="13"/>
      <c r="C134" s="13"/>
      <c r="D134" s="13"/>
      <c r="E134" s="13"/>
      <c r="F134" s="13"/>
      <c r="G134" s="13"/>
      <c r="H134" s="14"/>
      <c r="I134" s="13"/>
      <c r="J134" s="13"/>
      <c r="K134" s="14"/>
      <c r="L134" s="13"/>
      <c r="M134" s="13"/>
      <c r="N134" s="14"/>
    </row>
    <row r="135" spans="1:14" x14ac:dyDescent="0.25">
      <c r="A135" s="13"/>
      <c r="B135" s="13"/>
      <c r="C135" s="13"/>
      <c r="D135" s="13"/>
      <c r="E135" s="13"/>
      <c r="F135" s="13"/>
      <c r="G135" s="13"/>
      <c r="H135" s="14">
        <f>SUM(H127:H134)</f>
        <v>5.4275999999999991</v>
      </c>
      <c r="I135" s="13"/>
      <c r="J135" s="13"/>
      <c r="K135" s="14">
        <f>SUM(K127:K134)</f>
        <v>8.29210636</v>
      </c>
      <c r="L135" s="13"/>
      <c r="M135" s="15">
        <f>SUM(M127:M134)</f>
        <v>7.9378649999999986</v>
      </c>
      <c r="N135" s="14"/>
    </row>
    <row r="136" spans="1:14" s="19" customFormat="1" x14ac:dyDescent="0.25">
      <c r="A136" s="28"/>
      <c r="B136" s="28"/>
      <c r="C136" s="28"/>
      <c r="D136" s="28"/>
      <c r="E136" s="28"/>
      <c r="F136" s="28"/>
      <c r="G136" s="28"/>
      <c r="H136" s="29"/>
      <c r="I136" s="28"/>
      <c r="J136" s="28"/>
      <c r="K136" s="29"/>
      <c r="L136" s="28"/>
      <c r="M136" s="31"/>
      <c r="N136" s="29"/>
    </row>
    <row r="137" spans="1:14" x14ac:dyDescent="0.25">
      <c r="A137" s="32" t="s">
        <v>11</v>
      </c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</row>
    <row r="138" spans="1:14" x14ac:dyDescent="0.25">
      <c r="A138" s="32" t="s">
        <v>12</v>
      </c>
      <c r="B138" s="33" t="s">
        <v>35</v>
      </c>
      <c r="C138" s="33" t="s">
        <v>32</v>
      </c>
      <c r="D138" s="33" t="s">
        <v>33</v>
      </c>
      <c r="E138" s="33" t="s">
        <v>34</v>
      </c>
      <c r="F138" s="33" t="s">
        <v>36</v>
      </c>
      <c r="G138" s="33" t="s">
        <v>3</v>
      </c>
      <c r="H138" s="33" t="s">
        <v>0</v>
      </c>
      <c r="I138" s="33" t="s">
        <v>4</v>
      </c>
      <c r="J138" s="33" t="s">
        <v>17</v>
      </c>
      <c r="K138" s="33" t="s">
        <v>1</v>
      </c>
      <c r="L138" s="33" t="s">
        <v>7</v>
      </c>
      <c r="M138" s="33" t="s">
        <v>2</v>
      </c>
      <c r="N138" s="33" t="s">
        <v>5</v>
      </c>
    </row>
    <row r="139" spans="1:14" x14ac:dyDescent="0.25">
      <c r="A139" s="32" t="s">
        <v>13</v>
      </c>
      <c r="B139" s="33" t="s">
        <v>20</v>
      </c>
      <c r="C139" s="33">
        <v>2000</v>
      </c>
      <c r="D139" s="33">
        <v>45.23</v>
      </c>
      <c r="E139" s="38">
        <v>37104</v>
      </c>
      <c r="F139" s="32" t="s">
        <v>46</v>
      </c>
      <c r="G139" s="33">
        <v>0</v>
      </c>
      <c r="H139" s="34">
        <f>D139*G139</f>
        <v>0</v>
      </c>
      <c r="I139" s="33">
        <v>0</v>
      </c>
      <c r="J139" s="33"/>
      <c r="K139" s="34">
        <f>D139*I139</f>
        <v>0</v>
      </c>
      <c r="L139" s="33">
        <v>0</v>
      </c>
      <c r="M139" s="34">
        <f>(D139+H139+K139)*L139</f>
        <v>0</v>
      </c>
      <c r="N139" s="34">
        <f>D139+H139+K139+M139</f>
        <v>45.23</v>
      </c>
    </row>
    <row r="140" spans="1:14" x14ac:dyDescent="0.25">
      <c r="A140" s="33" t="s">
        <v>29</v>
      </c>
      <c r="B140" s="33"/>
      <c r="C140" s="33"/>
      <c r="D140" s="33"/>
      <c r="E140" s="33"/>
      <c r="F140" s="33"/>
      <c r="G140" s="33"/>
      <c r="H140" s="34"/>
      <c r="I140" s="33"/>
      <c r="J140" s="33"/>
      <c r="K140" s="34"/>
      <c r="L140" s="33"/>
      <c r="M140" s="33"/>
      <c r="N140" s="34"/>
    </row>
    <row r="141" spans="1:14" x14ac:dyDescent="0.25">
      <c r="A141" s="33" t="s">
        <v>19</v>
      </c>
      <c r="B141" s="33" t="s">
        <v>24</v>
      </c>
      <c r="C141" s="33"/>
      <c r="D141" s="33">
        <v>45.23</v>
      </c>
      <c r="E141" s="33"/>
      <c r="F141" s="33"/>
      <c r="G141" s="33"/>
      <c r="H141" s="34"/>
      <c r="I141" s="33"/>
      <c r="J141" s="33">
        <v>1.9998999999999999E-2</v>
      </c>
      <c r="K141" s="34">
        <f>D141*J141</f>
        <v>0.90455476999999995</v>
      </c>
      <c r="L141" s="33"/>
      <c r="M141" s="33"/>
      <c r="N141" s="34">
        <f>D139+H139+K139+M139+K141</f>
        <v>46.134554769999994</v>
      </c>
    </row>
    <row r="142" spans="1:14" x14ac:dyDescent="0.25">
      <c r="A142" s="35" t="s">
        <v>38</v>
      </c>
      <c r="B142" s="33"/>
      <c r="C142" s="33"/>
      <c r="D142" s="33"/>
      <c r="E142" s="33"/>
      <c r="F142" s="33"/>
      <c r="G142" s="33"/>
      <c r="H142" s="34"/>
      <c r="I142" s="33"/>
      <c r="J142" s="33"/>
      <c r="K142" s="34"/>
      <c r="L142" s="33"/>
      <c r="M142" s="33"/>
      <c r="N142" s="34"/>
    </row>
    <row r="143" spans="1:14" x14ac:dyDescent="0.25">
      <c r="A143" s="33"/>
      <c r="B143" s="33" t="s">
        <v>25</v>
      </c>
      <c r="C143" s="33"/>
      <c r="D143" s="33">
        <v>45.23</v>
      </c>
      <c r="E143" s="33"/>
      <c r="F143" s="33"/>
      <c r="G143" s="33"/>
      <c r="H143" s="34"/>
      <c r="I143" s="33"/>
      <c r="J143" s="33">
        <v>0.113333</v>
      </c>
      <c r="K143" s="34">
        <f>D143*J143</f>
        <v>5.1260515899999994</v>
      </c>
      <c r="L143" s="33"/>
      <c r="M143" s="33"/>
      <c r="N143" s="34">
        <f>D139+H139+K139+M139+K141+K143</f>
        <v>51.260606359999997</v>
      </c>
    </row>
    <row r="144" spans="1:14" x14ac:dyDescent="0.25">
      <c r="A144" s="33"/>
      <c r="B144" s="33"/>
      <c r="C144" s="33"/>
      <c r="D144" s="33"/>
      <c r="E144" s="33"/>
      <c r="F144" s="33"/>
      <c r="G144" s="33"/>
      <c r="H144" s="34"/>
      <c r="I144" s="33"/>
      <c r="J144" s="33"/>
      <c r="K144" s="34"/>
      <c r="L144" s="33"/>
      <c r="M144" s="33"/>
      <c r="N144" s="34"/>
    </row>
    <row r="145" spans="1:14" x14ac:dyDescent="0.25">
      <c r="A145" s="33"/>
      <c r="B145" s="33" t="s">
        <v>26</v>
      </c>
      <c r="C145" s="33"/>
      <c r="D145" s="33">
        <v>45.23</v>
      </c>
      <c r="E145" s="33"/>
      <c r="F145" s="33"/>
      <c r="G145" s="33">
        <v>0.12</v>
      </c>
      <c r="H145" s="34">
        <f>D145*G145</f>
        <v>5.4275999999999991</v>
      </c>
      <c r="I145" s="33">
        <v>0.03</v>
      </c>
      <c r="J145" s="33"/>
      <c r="K145" s="34">
        <f>D145*I145</f>
        <v>1.3568999999999998</v>
      </c>
      <c r="L145" s="33">
        <v>0</v>
      </c>
      <c r="M145" s="34">
        <f>(H145+K145)*L145</f>
        <v>0</v>
      </c>
      <c r="N145" s="34">
        <f>D139+H139+K139+M139+K141+K143+K145+M145</f>
        <v>52.61750636</v>
      </c>
    </row>
    <row r="146" spans="1:14" x14ac:dyDescent="0.25">
      <c r="A146" s="33"/>
      <c r="B146" s="33"/>
      <c r="C146" s="33"/>
      <c r="D146" s="33"/>
      <c r="E146" s="33"/>
      <c r="F146" s="33"/>
      <c r="G146" s="33"/>
      <c r="H146" s="34"/>
      <c r="I146" s="33"/>
      <c r="J146" s="33"/>
      <c r="K146" s="34"/>
      <c r="L146" s="33"/>
      <c r="M146" s="33"/>
      <c r="N146" s="34"/>
    </row>
    <row r="147" spans="1:14" x14ac:dyDescent="0.25">
      <c r="A147" s="33"/>
      <c r="B147" s="33"/>
      <c r="C147" s="33"/>
      <c r="D147" s="33"/>
      <c r="E147" s="33"/>
      <c r="F147" s="33"/>
      <c r="G147" s="33"/>
      <c r="H147" s="34">
        <f>SUM(H139:H146)</f>
        <v>5.4275999999999991</v>
      </c>
      <c r="I147" s="33"/>
      <c r="J147" s="33"/>
      <c r="K147" s="34">
        <f>SUM(K139:K146)</f>
        <v>7.3875063599999988</v>
      </c>
      <c r="L147" s="33"/>
      <c r="M147" s="36">
        <f>SUM(M139:M146)</f>
        <v>0</v>
      </c>
      <c r="N147" s="34"/>
    </row>
    <row r="148" spans="1:14" s="19" customFormat="1" x14ac:dyDescent="0.25">
      <c r="A148" s="28"/>
      <c r="B148" s="28"/>
      <c r="C148" s="28"/>
      <c r="D148" s="28"/>
      <c r="E148" s="28"/>
      <c r="F148" s="28"/>
      <c r="G148" s="28"/>
      <c r="H148" s="29"/>
      <c r="I148" s="28"/>
      <c r="J148" s="28"/>
      <c r="K148" s="29"/>
      <c r="L148" s="28"/>
      <c r="M148" s="31"/>
      <c r="N148" s="29"/>
    </row>
    <row r="149" spans="1:14" x14ac:dyDescent="0.25">
      <c r="A149" s="43" t="s">
        <v>11</v>
      </c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</row>
    <row r="150" spans="1:14" x14ac:dyDescent="0.25">
      <c r="A150" s="43" t="s">
        <v>12</v>
      </c>
      <c r="B150" s="44" t="s">
        <v>35</v>
      </c>
      <c r="C150" s="44" t="s">
        <v>32</v>
      </c>
      <c r="D150" s="44" t="s">
        <v>33</v>
      </c>
      <c r="E150" s="44" t="s">
        <v>34</v>
      </c>
      <c r="F150" s="44" t="s">
        <v>36</v>
      </c>
      <c r="G150" s="44" t="s">
        <v>3</v>
      </c>
      <c r="H150" s="44" t="s">
        <v>0</v>
      </c>
      <c r="I150" s="44" t="s">
        <v>4</v>
      </c>
      <c r="J150" s="44" t="s">
        <v>17</v>
      </c>
      <c r="K150" s="44" t="s">
        <v>1</v>
      </c>
      <c r="L150" s="44" t="s">
        <v>7</v>
      </c>
      <c r="M150" s="44" t="s">
        <v>2</v>
      </c>
      <c r="N150" s="44" t="s">
        <v>5</v>
      </c>
    </row>
    <row r="151" spans="1:14" x14ac:dyDescent="0.25">
      <c r="A151" s="43" t="s">
        <v>13</v>
      </c>
      <c r="B151" s="44" t="s">
        <v>20</v>
      </c>
      <c r="C151" s="44">
        <v>2000</v>
      </c>
      <c r="D151" s="44">
        <v>45.23</v>
      </c>
      <c r="E151" s="37">
        <v>37104</v>
      </c>
      <c r="F151" s="43" t="s">
        <v>46</v>
      </c>
      <c r="G151" s="44">
        <v>0</v>
      </c>
      <c r="H151" s="45">
        <f>D151*G151</f>
        <v>0</v>
      </c>
      <c r="I151" s="44">
        <v>0</v>
      </c>
      <c r="J151" s="44"/>
      <c r="K151" s="45">
        <f>D151*I151</f>
        <v>0</v>
      </c>
      <c r="L151" s="44">
        <v>0</v>
      </c>
      <c r="M151" s="45">
        <f>(D151+H151+K151)*L151</f>
        <v>0</v>
      </c>
      <c r="N151" s="45">
        <f>D151+H151+K151+M151</f>
        <v>45.23</v>
      </c>
    </row>
    <row r="152" spans="1:14" x14ac:dyDescent="0.25">
      <c r="A152" s="44" t="s">
        <v>29</v>
      </c>
      <c r="B152" s="44"/>
      <c r="C152" s="44"/>
      <c r="D152" s="44"/>
      <c r="E152" s="44"/>
      <c r="F152" s="44"/>
      <c r="G152" s="44"/>
      <c r="H152" s="45"/>
      <c r="I152" s="44"/>
      <c r="J152" s="44"/>
      <c r="K152" s="45"/>
      <c r="L152" s="44"/>
      <c r="M152" s="44"/>
      <c r="N152" s="45"/>
    </row>
    <row r="153" spans="1:14" x14ac:dyDescent="0.25">
      <c r="A153" s="44" t="s">
        <v>19</v>
      </c>
      <c r="B153" s="44" t="s">
        <v>24</v>
      </c>
      <c r="C153" s="44"/>
      <c r="D153" s="44">
        <v>45.23</v>
      </c>
      <c r="E153" s="44"/>
      <c r="F153" s="44"/>
      <c r="G153" s="44"/>
      <c r="H153" s="45"/>
      <c r="I153" s="44"/>
      <c r="J153" s="44">
        <v>1.9998999999999999E-2</v>
      </c>
      <c r="K153" s="45">
        <f>D153*J153</f>
        <v>0.90455476999999995</v>
      </c>
      <c r="L153" s="44"/>
      <c r="M153" s="44"/>
      <c r="N153" s="45">
        <f>D151+H151+K151+M151+K153</f>
        <v>46.134554769999994</v>
      </c>
    </row>
    <row r="154" spans="1:14" x14ac:dyDescent="0.25">
      <c r="A154" s="46" t="s">
        <v>38</v>
      </c>
      <c r="B154" s="44"/>
      <c r="C154" s="44"/>
      <c r="D154" s="44"/>
      <c r="E154" s="44"/>
      <c r="F154" s="44"/>
      <c r="G154" s="44"/>
      <c r="H154" s="45"/>
      <c r="I154" s="44"/>
      <c r="J154" s="44"/>
      <c r="K154" s="45"/>
      <c r="L154" s="44"/>
      <c r="M154" s="44"/>
      <c r="N154" s="45"/>
    </row>
    <row r="155" spans="1:14" x14ac:dyDescent="0.25">
      <c r="A155" s="44"/>
      <c r="B155" s="44" t="s">
        <v>25</v>
      </c>
      <c r="C155" s="44"/>
      <c r="D155" s="44">
        <v>45.23</v>
      </c>
      <c r="E155" s="44"/>
      <c r="F155" s="44"/>
      <c r="G155" s="44"/>
      <c r="H155" s="45"/>
      <c r="I155" s="44"/>
      <c r="J155" s="44">
        <v>0.113333</v>
      </c>
      <c r="K155" s="45">
        <f>D155*J155</f>
        <v>5.1260515899999994</v>
      </c>
      <c r="L155" s="44"/>
      <c r="M155" s="44"/>
      <c r="N155" s="45">
        <f>D151+H151+K151+M151+K153+K155</f>
        <v>51.260606359999997</v>
      </c>
    </row>
    <row r="156" spans="1:14" x14ac:dyDescent="0.25">
      <c r="A156" s="44"/>
      <c r="B156" s="44"/>
      <c r="C156" s="44"/>
      <c r="D156" s="44"/>
      <c r="E156" s="44"/>
      <c r="F156" s="44"/>
      <c r="G156" s="44"/>
      <c r="H156" s="45"/>
      <c r="I156" s="44"/>
      <c r="J156" s="44"/>
      <c r="K156" s="45"/>
      <c r="L156" s="44"/>
      <c r="M156" s="44"/>
      <c r="N156" s="45"/>
    </row>
    <row r="157" spans="1:14" x14ac:dyDescent="0.25">
      <c r="A157" s="44"/>
      <c r="B157" s="48" t="s">
        <v>28</v>
      </c>
      <c r="C157" s="44"/>
      <c r="D157" s="44">
        <v>45.23</v>
      </c>
      <c r="E157" s="44"/>
      <c r="F157" s="44"/>
      <c r="G157" s="44">
        <v>0.12</v>
      </c>
      <c r="H157" s="45">
        <f>D157*G157</f>
        <v>5.4275999999999991</v>
      </c>
      <c r="I157" s="44">
        <v>0.01</v>
      </c>
      <c r="J157" s="44"/>
      <c r="K157" s="45">
        <f>D157*I157</f>
        <v>0.45229999999999998</v>
      </c>
      <c r="L157" s="44">
        <v>0</v>
      </c>
      <c r="M157" s="45">
        <f>(H157+K157)*L157</f>
        <v>0</v>
      </c>
      <c r="N157" s="45">
        <f>D151+H151+K151+M151+K153+K155+K157+M157</f>
        <v>51.712906359999998</v>
      </c>
    </row>
    <row r="158" spans="1:14" x14ac:dyDescent="0.25">
      <c r="A158" s="44"/>
      <c r="B158" s="44"/>
      <c r="C158" s="44"/>
      <c r="D158" s="44"/>
      <c r="E158" s="44"/>
      <c r="F158" s="44"/>
      <c r="G158" s="44"/>
      <c r="H158" s="45"/>
      <c r="I158" s="44"/>
      <c r="J158" s="44"/>
      <c r="K158" s="45"/>
      <c r="L158" s="44"/>
      <c r="M158" s="44"/>
      <c r="N158" s="45"/>
    </row>
    <row r="159" spans="1:14" x14ac:dyDescent="0.25">
      <c r="A159" s="44"/>
      <c r="B159" s="44"/>
      <c r="C159" s="44"/>
      <c r="D159" s="44"/>
      <c r="E159" s="44"/>
      <c r="F159" s="44"/>
      <c r="G159" s="44"/>
      <c r="H159" s="45">
        <f>SUM(H151:H158)</f>
        <v>5.4275999999999991</v>
      </c>
      <c r="I159" s="44"/>
      <c r="J159" s="44"/>
      <c r="K159" s="45">
        <f>SUM(K151:K158)</f>
        <v>6.4829063599999994</v>
      </c>
      <c r="L159" s="44"/>
      <c r="M159" s="47">
        <f>SUM(M151:M158)</f>
        <v>0</v>
      </c>
      <c r="N159" s="45"/>
    </row>
    <row r="161" spans="1:14" x14ac:dyDescent="0.25">
      <c r="A161" s="1" t="s">
        <v>30</v>
      </c>
    </row>
    <row r="162" spans="1:14" x14ac:dyDescent="0.25">
      <c r="A162" s="26" t="s">
        <v>37</v>
      </c>
    </row>
    <row r="163" spans="1:14" x14ac:dyDescent="0.25">
      <c r="A163" s="9" t="s">
        <v>8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x14ac:dyDescent="0.25">
      <c r="A164" s="9" t="s">
        <v>39</v>
      </c>
      <c r="B164" s="5" t="s">
        <v>35</v>
      </c>
      <c r="C164" s="5" t="s">
        <v>32</v>
      </c>
      <c r="D164" s="5" t="s">
        <v>33</v>
      </c>
      <c r="E164" s="5" t="s">
        <v>34</v>
      </c>
      <c r="F164" s="5" t="s">
        <v>36</v>
      </c>
      <c r="G164" s="5" t="s">
        <v>3</v>
      </c>
      <c r="H164" s="5" t="s">
        <v>0</v>
      </c>
      <c r="I164" s="5" t="s">
        <v>4</v>
      </c>
      <c r="J164" s="5" t="s">
        <v>17</v>
      </c>
      <c r="K164" s="5" t="s">
        <v>1</v>
      </c>
      <c r="L164" s="5" t="s">
        <v>7</v>
      </c>
      <c r="M164" s="5" t="s">
        <v>2</v>
      </c>
      <c r="N164" s="5" t="s">
        <v>5</v>
      </c>
    </row>
    <row r="165" spans="1:14" x14ac:dyDescent="0.25">
      <c r="A165" s="5" t="s">
        <v>18</v>
      </c>
      <c r="B165" s="5" t="s">
        <v>44</v>
      </c>
      <c r="C165" s="5">
        <v>2000</v>
      </c>
      <c r="D165" s="5">
        <v>45.23</v>
      </c>
      <c r="E165" s="9">
        <v>36923</v>
      </c>
      <c r="F165" s="9">
        <v>37073</v>
      </c>
      <c r="G165" s="5">
        <v>0.08</v>
      </c>
      <c r="H165" s="10">
        <f>D165*G165</f>
        <v>3.6183999999999998</v>
      </c>
      <c r="I165" s="5">
        <v>0.03</v>
      </c>
      <c r="J165" s="5"/>
      <c r="K165" s="10">
        <f>D165*I165</f>
        <v>1.3568999999999998</v>
      </c>
      <c r="L165" s="5">
        <v>0</v>
      </c>
      <c r="M165" s="10"/>
      <c r="N165" s="10">
        <f>D165+H165+K165</f>
        <v>50.205300000000001</v>
      </c>
    </row>
    <row r="166" spans="1:14" x14ac:dyDescent="0.25">
      <c r="A166" s="5" t="s">
        <v>19</v>
      </c>
      <c r="B166" s="5"/>
      <c r="C166" s="5"/>
      <c r="D166" s="5"/>
      <c r="E166" s="5"/>
      <c r="F166" s="5"/>
      <c r="G166" s="5"/>
      <c r="H166" s="10"/>
      <c r="I166" s="5"/>
      <c r="J166" s="5"/>
      <c r="K166" s="10"/>
      <c r="L166" s="5"/>
      <c r="M166" s="10"/>
      <c r="N166" s="10"/>
    </row>
    <row r="167" spans="1:14" x14ac:dyDescent="0.25">
      <c r="A167" s="27" t="s">
        <v>37</v>
      </c>
      <c r="B167" s="5" t="s">
        <v>40</v>
      </c>
      <c r="C167" s="5"/>
      <c r="D167" s="5">
        <v>45.23</v>
      </c>
      <c r="E167" s="5"/>
      <c r="F167" s="5"/>
      <c r="G167" s="5"/>
      <c r="H167" s="10"/>
      <c r="I167" s="5"/>
      <c r="J167" s="5">
        <v>1.3332999999999999E-2</v>
      </c>
      <c r="K167" s="10">
        <f>D167*J167</f>
        <v>0.60305158999999997</v>
      </c>
      <c r="L167" s="5"/>
      <c r="M167" s="10"/>
      <c r="N167" s="10">
        <f>D165+H165+K165+K167</f>
        <v>50.808351590000001</v>
      </c>
    </row>
    <row r="168" spans="1:14" x14ac:dyDescent="0.25">
      <c r="A168" s="5"/>
      <c r="B168" s="5"/>
      <c r="C168" s="5"/>
      <c r="D168" s="5"/>
      <c r="E168" s="5"/>
      <c r="F168" s="5"/>
      <c r="G168" s="5"/>
      <c r="H168" s="10"/>
      <c r="I168" s="5"/>
      <c r="J168" s="5"/>
      <c r="K168" s="10"/>
      <c r="L168" s="5"/>
      <c r="M168" s="10"/>
      <c r="N168" s="10"/>
    </row>
    <row r="169" spans="1:14" x14ac:dyDescent="0.25">
      <c r="A169" s="5"/>
      <c r="B169" s="5" t="s">
        <v>22</v>
      </c>
      <c r="C169" s="5"/>
      <c r="D169" s="5">
        <v>45.23</v>
      </c>
      <c r="E169" s="5"/>
      <c r="F169" s="5"/>
      <c r="G169" s="5">
        <v>0.04</v>
      </c>
      <c r="H169" s="10">
        <f>D169*G169</f>
        <v>1.8091999999999999</v>
      </c>
      <c r="I169" s="5">
        <v>0.19</v>
      </c>
      <c r="J169" s="5"/>
      <c r="K169" s="10">
        <f>D169*I169</f>
        <v>8.5937000000000001</v>
      </c>
      <c r="L169" s="5">
        <v>0.15</v>
      </c>
      <c r="M169" s="10">
        <f>(D169+H169+K169)*L169</f>
        <v>8.3449349999999978</v>
      </c>
      <c r="N169" s="10">
        <f>D165+H165+K165+K167+H169+K169+M169</f>
        <v>69.556186589999996</v>
      </c>
    </row>
    <row r="170" spans="1:14" x14ac:dyDescent="0.25">
      <c r="A170" s="5"/>
      <c r="B170" s="5"/>
      <c r="C170" s="5"/>
      <c r="D170" s="5"/>
      <c r="E170" s="5"/>
      <c r="F170" s="5"/>
      <c r="G170" s="5"/>
      <c r="H170" s="10"/>
      <c r="I170" s="5"/>
      <c r="J170" s="5"/>
      <c r="K170" s="10"/>
      <c r="L170" s="5"/>
      <c r="M170" s="10"/>
      <c r="N170" s="10"/>
    </row>
    <row r="171" spans="1:14" x14ac:dyDescent="0.25">
      <c r="A171" s="5"/>
      <c r="B171" s="5"/>
      <c r="C171" s="5"/>
      <c r="D171" s="5"/>
      <c r="E171" s="5"/>
      <c r="F171" s="5"/>
      <c r="G171" s="5"/>
      <c r="H171" s="10">
        <f>SUM(H165:H170)</f>
        <v>5.4276</v>
      </c>
      <c r="I171" s="5"/>
      <c r="J171" s="5"/>
      <c r="K171" s="10">
        <f>SUM(K165:K170)</f>
        <v>10.553651589999999</v>
      </c>
      <c r="L171" s="5"/>
      <c r="M171" s="10">
        <f>SUM(M165:M170)</f>
        <v>8.3449349999999978</v>
      </c>
      <c r="N171" s="10"/>
    </row>
    <row r="173" spans="1:14" x14ac:dyDescent="0.25">
      <c r="A173" s="49" t="s">
        <v>41</v>
      </c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</row>
    <row r="174" spans="1:14" x14ac:dyDescent="0.25">
      <c r="A174" s="49" t="s">
        <v>42</v>
      </c>
      <c r="B174" s="50" t="s">
        <v>35</v>
      </c>
      <c r="C174" s="50" t="s">
        <v>32</v>
      </c>
      <c r="D174" s="50" t="s">
        <v>33</v>
      </c>
      <c r="E174" s="50" t="s">
        <v>34</v>
      </c>
      <c r="F174" s="50" t="s">
        <v>36</v>
      </c>
      <c r="G174" s="50" t="s">
        <v>3</v>
      </c>
      <c r="H174" s="50" t="s">
        <v>0</v>
      </c>
      <c r="I174" s="50" t="s">
        <v>4</v>
      </c>
      <c r="J174" s="50" t="s">
        <v>17</v>
      </c>
      <c r="K174" s="50" t="s">
        <v>1</v>
      </c>
      <c r="L174" s="50" t="s">
        <v>7</v>
      </c>
      <c r="M174" s="50" t="s">
        <v>2</v>
      </c>
      <c r="N174" s="50" t="s">
        <v>5</v>
      </c>
    </row>
    <row r="175" spans="1:14" x14ac:dyDescent="0.25">
      <c r="A175" s="50" t="s">
        <v>18</v>
      </c>
      <c r="B175" s="50" t="s">
        <v>43</v>
      </c>
      <c r="C175" s="50">
        <v>2000</v>
      </c>
      <c r="D175" s="50">
        <v>45.23</v>
      </c>
      <c r="E175" s="49">
        <v>36923</v>
      </c>
      <c r="F175" s="49">
        <v>37073</v>
      </c>
      <c r="G175" s="50">
        <v>7.0000000000000007E-2</v>
      </c>
      <c r="H175" s="51">
        <f>D175*G175</f>
        <v>3.1661000000000001</v>
      </c>
      <c r="I175" s="50">
        <v>0.02</v>
      </c>
      <c r="J175" s="50"/>
      <c r="K175" s="51">
        <f>D175*I175</f>
        <v>0.90459999999999996</v>
      </c>
      <c r="L175" s="50">
        <v>0</v>
      </c>
      <c r="M175" s="51"/>
      <c r="N175" s="51">
        <f>D175+H175+K175</f>
        <v>49.300699999999999</v>
      </c>
    </row>
    <row r="176" spans="1:14" x14ac:dyDescent="0.25">
      <c r="A176" s="50" t="s">
        <v>19</v>
      </c>
      <c r="B176" s="50"/>
      <c r="C176" s="50"/>
      <c r="D176" s="50"/>
      <c r="E176" s="50"/>
      <c r="F176" s="50"/>
      <c r="G176" s="50"/>
      <c r="H176" s="51"/>
      <c r="I176" s="50"/>
      <c r="J176" s="50"/>
      <c r="K176" s="51"/>
      <c r="L176" s="50"/>
      <c r="M176" s="51"/>
      <c r="N176" s="51"/>
    </row>
    <row r="177" spans="1:14" x14ac:dyDescent="0.25">
      <c r="A177" s="52" t="s">
        <v>37</v>
      </c>
      <c r="B177" s="50" t="s">
        <v>45</v>
      </c>
      <c r="C177" s="50"/>
      <c r="D177" s="50">
        <v>45.23</v>
      </c>
      <c r="E177" s="50"/>
      <c r="F177" s="50"/>
      <c r="G177" s="50"/>
      <c r="H177" s="51"/>
      <c r="I177" s="50"/>
      <c r="J177" s="50">
        <v>1.3332999999999999E-2</v>
      </c>
      <c r="K177" s="51">
        <f>D177*J177</f>
        <v>0.60305158999999997</v>
      </c>
      <c r="L177" s="50"/>
      <c r="M177" s="51"/>
      <c r="N177" s="51">
        <f>D175+H175+K175+K177</f>
        <v>49.903751589999999</v>
      </c>
    </row>
    <row r="178" spans="1:14" x14ac:dyDescent="0.25">
      <c r="A178" s="50"/>
      <c r="B178" s="50"/>
      <c r="C178" s="50"/>
      <c r="D178" s="50"/>
      <c r="E178" s="50"/>
      <c r="F178" s="50"/>
      <c r="G178" s="50"/>
      <c r="H178" s="51"/>
      <c r="I178" s="50"/>
      <c r="J178" s="50"/>
      <c r="K178" s="51"/>
      <c r="L178" s="50"/>
      <c r="M178" s="51"/>
      <c r="N178" s="51"/>
    </row>
    <row r="179" spans="1:14" x14ac:dyDescent="0.25">
      <c r="A179" s="50"/>
      <c r="B179" s="50" t="s">
        <v>22</v>
      </c>
      <c r="C179" s="50"/>
      <c r="D179" s="50">
        <v>45.23</v>
      </c>
      <c r="E179" s="50"/>
      <c r="F179" s="50"/>
      <c r="G179" s="50">
        <v>0.05</v>
      </c>
      <c r="H179" s="51">
        <f>D179*G179</f>
        <v>2.2614999999999998</v>
      </c>
      <c r="I179" s="50">
        <v>0.2</v>
      </c>
      <c r="J179" s="50"/>
      <c r="K179" s="51">
        <f>D179*I179</f>
        <v>9.0459999999999994</v>
      </c>
      <c r="L179" s="50">
        <v>0.15</v>
      </c>
      <c r="M179" s="51">
        <f>(D179+H179+K179)*L179</f>
        <v>8.4806249999999981</v>
      </c>
      <c r="N179" s="51">
        <f>D175+H175+K175+K177+H179+K179+M179</f>
        <v>69.691876589999993</v>
      </c>
    </row>
    <row r="180" spans="1:14" x14ac:dyDescent="0.25">
      <c r="A180" s="50"/>
      <c r="B180" s="50"/>
      <c r="C180" s="50"/>
      <c r="D180" s="50"/>
      <c r="E180" s="50"/>
      <c r="F180" s="50"/>
      <c r="G180" s="50"/>
      <c r="H180" s="51"/>
      <c r="I180" s="50"/>
      <c r="J180" s="50"/>
      <c r="K180" s="51"/>
      <c r="L180" s="50"/>
      <c r="M180" s="51"/>
      <c r="N180" s="51"/>
    </row>
    <row r="181" spans="1:14" x14ac:dyDescent="0.25">
      <c r="A181" s="50"/>
      <c r="B181" s="50"/>
      <c r="C181" s="50"/>
      <c r="D181" s="50"/>
      <c r="E181" s="50"/>
      <c r="F181" s="50"/>
      <c r="G181" s="50"/>
      <c r="H181" s="51">
        <f>SUM(H175:H180)</f>
        <v>5.4276</v>
      </c>
      <c r="I181" s="50"/>
      <c r="J181" s="50"/>
      <c r="K181" s="51">
        <f>SUM(K175:K180)</f>
        <v>10.553651589999999</v>
      </c>
      <c r="L181" s="50"/>
      <c r="M181" s="51">
        <f>SUM(M175:M180)</f>
        <v>8.4806249999999981</v>
      </c>
      <c r="N181" s="51"/>
    </row>
  </sheetData>
  <pageMargins left="0.25" right="0.25" top="0.75" bottom="0.75" header="0.3" footer="0.3"/>
  <pageSetup scale="86" fitToHeight="2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Lissa Sauls</dc:creator>
  <cp:lastModifiedBy>Cindy Bylander</cp:lastModifiedBy>
  <cp:lastPrinted>2012-05-15T17:08:48Z</cp:lastPrinted>
  <dcterms:created xsi:type="dcterms:W3CDTF">2012-05-07T16:56:43Z</dcterms:created>
  <dcterms:modified xsi:type="dcterms:W3CDTF">2012-05-31T13:24:28Z</dcterms:modified>
</cp:coreProperties>
</file>